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B:\AAOEV\AA PROJEKTI\03_079 JAVNA NAROČILA\2025 NABAVA MATERIALA\230609 OBRAZEC ZA RAZPIS\"/>
    </mc:Choice>
  </mc:AlternateContent>
  <xr:revisionPtr revIDLastSave="0" documentId="13_ncr:1_{6457D0EA-E142-41BD-A984-C02F14957EF1}" xr6:coauthVersionLast="47" xr6:coauthVersionMax="47" xr10:uidLastSave="{00000000-0000-0000-0000-000000000000}"/>
  <workbookProtection workbookAlgorithmName="SHA-512" workbookHashValue="CPri2MzygzB99KsfXhR19A8f93RUXDIQMh6l0Hi8CveGeRpgqHVsixLgeK8p0SUR1PLdPS28SawTS72lMF2QXA==" workbookSaltValue="C9N8YoLbiKvIlGTUIpox9g==" workbookSpinCount="100000" lockStructure="1"/>
  <bookViews>
    <workbookView xWindow="-120" yWindow="-120" windowWidth="29040" windowHeight="16440" tabRatio="855" xr2:uid="{00000000-000D-0000-FFFF-FFFF00000000}"/>
  </bookViews>
  <sheets>
    <sheet name="BLAGOVNE SKUPINE" sheetId="10" r:id="rId1"/>
    <sheet name="TEHNIČNI POGOJI" sheetId="8" r:id="rId2"/>
    <sheet name="OCENA" sheetId="1" state="hidden" r:id="rId3"/>
    <sheet name="DOLOČITEV OCENE" sheetId="12" state="hidden" r:id="rId4"/>
    <sheet name="REKAPITULACIJA" sheetId="9" r:id="rId5"/>
    <sheet name="SKLOP A" sheetId="2" r:id="rId6"/>
    <sheet name="SKLOP B" sheetId="3" r:id="rId7"/>
    <sheet name="SKLOP C" sheetId="4" r:id="rId8"/>
    <sheet name="SKLOP D" sheetId="5" r:id="rId9"/>
    <sheet name="SKLOP E" sheetId="6" r:id="rId10"/>
    <sheet name="SKLOP F" sheetId="11" r:id="rId11"/>
    <sheet name="SKLOP G" sheetId="7" state="hidden" r:id="rId12"/>
  </sheets>
  <definedNames>
    <definedName name="_xlnm._FilterDatabase" localSheetId="2" hidden="1">OCENA!$A$1:$AX$657</definedName>
    <definedName name="_xlnm._FilterDatabase" localSheetId="5" hidden="1">'SKLOP A'!$A$8:$L$8</definedName>
    <definedName name="_xlnm.Print_Area" localSheetId="0">'BLAGOVNE SKUPINE'!$A$1:$F$136</definedName>
    <definedName name="_xlnm.Print_Area" localSheetId="3">'DOLOČITEV OCENE'!$A$1:$S$37</definedName>
    <definedName name="_xlnm.Print_Area" localSheetId="2">OCENA!$A$1:$AS$657</definedName>
    <definedName name="_xlnm.Print_Area" localSheetId="4">REKAPITULACIJA!$B$1:$H$37</definedName>
    <definedName name="_xlnm.Print_Area" localSheetId="5">'SKLOP A'!$B$1:$K$478</definedName>
    <definedName name="_xlnm.Print_Area" localSheetId="6">'SKLOP B'!$B$1:$K$87</definedName>
    <definedName name="_xlnm.Print_Area" localSheetId="7">'SKLOP C'!$B$1:$K$39</definedName>
    <definedName name="_xlnm.Print_Area" localSheetId="8">'SKLOP D'!$B$1:$K$45</definedName>
    <definedName name="_xlnm.Print_Area" localSheetId="9">'SKLOP E'!$B$1:$K$20</definedName>
    <definedName name="_xlnm.Print_Area" localSheetId="10">'SKLOP F'!$B$1:$K$74</definedName>
    <definedName name="_xlnm.Print_Area" localSheetId="11">'SKLOP G'!$A$1:$I$103</definedName>
    <definedName name="_xlnm.Print_Area" localSheetId="1">'TEHNIČNI POGOJI'!$A$1:$I$436</definedName>
    <definedName name="_xlnm.Print_Titles" localSheetId="2">OCENA!$1:$1</definedName>
    <definedName name="_xlnm.Print_Titles" localSheetId="5">'SKLOP A'!$8:$8</definedName>
    <definedName name="_xlnm.Print_Titles" localSheetId="6">'SKLOP B'!$8:$8</definedName>
    <definedName name="_xlnm.Print_Titles" localSheetId="7">'SKLOP C'!$8:$8</definedName>
    <definedName name="_xlnm.Print_Titles" localSheetId="8">'SKLOP D'!$8:$8</definedName>
    <definedName name="_xlnm.Print_Titles" localSheetId="9">'SKLOP E'!$8:$8</definedName>
    <definedName name="_xlnm.Print_Titles" localSheetId="10">'SKLOP F'!$8:$8</definedName>
    <definedName name="_xlnm.Print_Titles" localSheetId="11">'SKLOP G'!$8:$8</definedName>
    <definedName name="Z_4B0E1DB3_FB24_45AC_833B_19C93D6E8F68_.wvu.Cols" localSheetId="0" hidden="1">'BLAGOVNE SKUPINE'!$F:$H</definedName>
    <definedName name="Z_4B0E1DB3_FB24_45AC_833B_19C93D6E8F68_.wvu.Cols" localSheetId="2" hidden="1">OCENA!$A:$F,OCENA!#REF!,OCENA!#REF!,OCENA!#REF!,OCENA!#REF!</definedName>
    <definedName name="Z_4B0E1DB3_FB24_45AC_833B_19C93D6E8F68_.wvu.Cols" localSheetId="4" hidden="1">REKAPITULACIJA!$L:$O</definedName>
    <definedName name="Z_4B0E1DB3_FB24_45AC_833B_19C93D6E8F68_.wvu.Cols" localSheetId="1" hidden="1">'TEHNIČNI POGOJI'!$A:$C,'TEHNIČNI POGOJI'!#REF!</definedName>
    <definedName name="Z_4B0E1DB3_FB24_45AC_833B_19C93D6E8F68_.wvu.PrintArea" localSheetId="0" hidden="1">'BLAGOVNE SKUPINE'!$A$1:$F$158</definedName>
    <definedName name="Z_4B0E1DB3_FB24_45AC_833B_19C93D6E8F68_.wvu.PrintArea" localSheetId="2" hidden="1">OCENA!$A$1:$AW$655</definedName>
    <definedName name="Z_4B0E1DB3_FB24_45AC_833B_19C93D6E8F68_.wvu.PrintArea" localSheetId="4" hidden="1">REKAPITULACIJA!$B$1:$H$37</definedName>
    <definedName name="Z_4B0E1DB3_FB24_45AC_833B_19C93D6E8F68_.wvu.PrintArea" localSheetId="5" hidden="1">'SKLOP A'!$B$1:$K$478</definedName>
    <definedName name="Z_4B0E1DB3_FB24_45AC_833B_19C93D6E8F68_.wvu.PrintArea" localSheetId="6" hidden="1">'SKLOP B'!$B$1:$K$87</definedName>
    <definedName name="Z_4B0E1DB3_FB24_45AC_833B_19C93D6E8F68_.wvu.PrintArea" localSheetId="7" hidden="1">'SKLOP C'!$B$1:$K$39</definedName>
    <definedName name="Z_4B0E1DB3_FB24_45AC_833B_19C93D6E8F68_.wvu.PrintArea" localSheetId="8" hidden="1">'SKLOP D'!$B$1:$K$45</definedName>
    <definedName name="Z_4B0E1DB3_FB24_45AC_833B_19C93D6E8F68_.wvu.PrintArea" localSheetId="9" hidden="1">'SKLOP E'!$B$1:$K$20</definedName>
    <definedName name="Z_4B0E1DB3_FB24_45AC_833B_19C93D6E8F68_.wvu.PrintArea" localSheetId="11" hidden="1">'SKLOP G'!$A$1:$I$103</definedName>
    <definedName name="Z_4B0E1DB3_FB24_45AC_833B_19C93D6E8F68_.wvu.PrintArea" localSheetId="1" hidden="1">'TEHNIČNI POGOJI'!$D$1:$I$471</definedName>
    <definedName name="Z_4B0E1DB3_FB24_45AC_833B_19C93D6E8F68_.wvu.PrintTitles" localSheetId="2" hidden="1">OCENA!$1:$1</definedName>
    <definedName name="Z_4B0E1DB3_FB24_45AC_833B_19C93D6E8F68_.wvu.PrintTitles" localSheetId="5" hidden="1">'SKLOP A'!$8:$8</definedName>
    <definedName name="Z_4B0E1DB3_FB24_45AC_833B_19C93D6E8F68_.wvu.PrintTitles" localSheetId="6" hidden="1">'SKLOP B'!$8:$8</definedName>
    <definedName name="Z_4B0E1DB3_FB24_45AC_833B_19C93D6E8F68_.wvu.PrintTitles" localSheetId="7" hidden="1">'SKLOP C'!$8:$8</definedName>
    <definedName name="Z_4B0E1DB3_FB24_45AC_833B_19C93D6E8F68_.wvu.PrintTitles" localSheetId="8" hidden="1">'SKLOP D'!$8:$8</definedName>
    <definedName name="Z_4B0E1DB3_FB24_45AC_833B_19C93D6E8F68_.wvu.PrintTitles" localSheetId="9" hidden="1">'SKLOP E'!$8:$8</definedName>
    <definedName name="Z_4B0E1DB3_FB24_45AC_833B_19C93D6E8F68_.wvu.PrintTitles" localSheetId="11" hidden="1">'SKLOP G'!$8:$8</definedName>
  </definedNames>
  <calcPr calcId="191029"/>
  <customWorkbookViews>
    <customWorkbookView name="user - Osebni pogled" guid="{4B0E1DB3-FB24-45AC-833B-19C93D6E8F68}" mergeInterval="0" personalView="1" maximized="1" xWindow="1" yWindow="1" windowWidth="1916" windowHeight="889" tabRatio="855" activeSheetId="5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495" i="1" l="1"/>
  <c r="AR496" i="1"/>
  <c r="Z478" i="1"/>
  <c r="AR478" i="1" s="1"/>
  <c r="Z479" i="1"/>
  <c r="AR479" i="1" s="1"/>
  <c r="Z480" i="1"/>
  <c r="AR480" i="1" s="1"/>
  <c r="Z481" i="1"/>
  <c r="AR481" i="1" s="1"/>
  <c r="Z482" i="1"/>
  <c r="AR482" i="1" s="1"/>
  <c r="Z483" i="1"/>
  <c r="AR483" i="1" s="1"/>
  <c r="Z484" i="1"/>
  <c r="AR484" i="1" s="1"/>
  <c r="Z485" i="1"/>
  <c r="AR485" i="1" s="1"/>
  <c r="Z486" i="1"/>
  <c r="AR486" i="1" s="1"/>
  <c r="Z487" i="1"/>
  <c r="AR487" i="1" s="1"/>
  <c r="Z488" i="1"/>
  <c r="AR488" i="1" s="1"/>
  <c r="Z489" i="1"/>
  <c r="AR489" i="1" s="1"/>
  <c r="Z490" i="1"/>
  <c r="AR490" i="1" s="1"/>
  <c r="Z491" i="1"/>
  <c r="AR491" i="1" s="1"/>
  <c r="Z492" i="1"/>
  <c r="AR492" i="1" s="1"/>
  <c r="Z493" i="1"/>
  <c r="AR493" i="1" s="1"/>
  <c r="Z494" i="1"/>
  <c r="AR494" i="1" s="1"/>
  <c r="Z495" i="1"/>
  <c r="Z496" i="1"/>
  <c r="Z497" i="1"/>
  <c r="AR497" i="1" s="1"/>
  <c r="Z498" i="1"/>
  <c r="AR498" i="1" s="1"/>
  <c r="Z499" i="1"/>
  <c r="AR499" i="1" s="1"/>
  <c r="Z500" i="1"/>
  <c r="AR500" i="1" s="1"/>
  <c r="Z501" i="1"/>
  <c r="AR501" i="1" s="1"/>
  <c r="AR455" i="1"/>
  <c r="AR456" i="1"/>
  <c r="AR457" i="1"/>
  <c r="AR458" i="1"/>
  <c r="AR459" i="1"/>
  <c r="AR460" i="1"/>
  <c r="AR461" i="1"/>
  <c r="AR462" i="1"/>
  <c r="AR463" i="1"/>
  <c r="AR464" i="1"/>
  <c r="AR465" i="1"/>
  <c r="AR466" i="1"/>
  <c r="AR467" i="1"/>
  <c r="AR468" i="1"/>
  <c r="AR469" i="1"/>
  <c r="Z451" i="1"/>
  <c r="Z452" i="1"/>
  <c r="Z453" i="1"/>
  <c r="Z454" i="1"/>
  <c r="Z455" i="1"/>
  <c r="Z456" i="1"/>
  <c r="Z457" i="1"/>
  <c r="Z458" i="1"/>
  <c r="Z459" i="1"/>
  <c r="Z460" i="1"/>
  <c r="Z461" i="1"/>
  <c r="Z462" i="1"/>
  <c r="Z463" i="1"/>
  <c r="Z464" i="1"/>
  <c r="Z465" i="1"/>
  <c r="Z466" i="1"/>
  <c r="Z467" i="1"/>
  <c r="Z468" i="1"/>
  <c r="Z469" i="1"/>
  <c r="Z470" i="1"/>
  <c r="AR470" i="1" s="1"/>
  <c r="Z471" i="1"/>
  <c r="AR471" i="1" s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AR82" i="1" s="1"/>
  <c r="Z83" i="1"/>
  <c r="AR83" i="1" s="1"/>
  <c r="Z84" i="1"/>
  <c r="AR84" i="1" s="1"/>
  <c r="Z85" i="1"/>
  <c r="AR85" i="1" s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AR331" i="1" s="1"/>
  <c r="Z332" i="1"/>
  <c r="AR332" i="1" s="1"/>
  <c r="Z333" i="1"/>
  <c r="AR333" i="1" s="1"/>
  <c r="Z334" i="1"/>
  <c r="Z335" i="1"/>
  <c r="Z336" i="1"/>
  <c r="Z337" i="1"/>
  <c r="Z338" i="1"/>
  <c r="Z339" i="1"/>
  <c r="Z340" i="1"/>
  <c r="Z341" i="1"/>
  <c r="Z342" i="1"/>
  <c r="AR342" i="1" s="1"/>
  <c r="Z343" i="1"/>
  <c r="Z344" i="1"/>
  <c r="Z345" i="1"/>
  <c r="Z346" i="1"/>
  <c r="Z347" i="1"/>
  <c r="Z348" i="1"/>
  <c r="Z349" i="1"/>
  <c r="Z350" i="1"/>
  <c r="AR350" i="1" s="1"/>
  <c r="Z351" i="1"/>
  <c r="Z352" i="1"/>
  <c r="Z353" i="1"/>
  <c r="Z354" i="1"/>
  <c r="Z355" i="1"/>
  <c r="Z356" i="1"/>
  <c r="Z357" i="1"/>
  <c r="Z358" i="1"/>
  <c r="AR358" i="1" s="1"/>
  <c r="Z359" i="1"/>
  <c r="AR359" i="1" s="1"/>
  <c r="Z360" i="1"/>
  <c r="AR360" i="1" s="1"/>
  <c r="Z361" i="1"/>
  <c r="AR361" i="1" s="1"/>
  <c r="Z362" i="1"/>
  <c r="AR362" i="1" s="1"/>
  <c r="Z363" i="1"/>
  <c r="AR363" i="1" s="1"/>
  <c r="Z364" i="1"/>
  <c r="AR364" i="1" s="1"/>
  <c r="Z365" i="1"/>
  <c r="AR365" i="1" s="1"/>
  <c r="Z366" i="1"/>
  <c r="Z367" i="1"/>
  <c r="Z368" i="1"/>
  <c r="Z369" i="1"/>
  <c r="Z370" i="1"/>
  <c r="Z371" i="1"/>
  <c r="Z372" i="1"/>
  <c r="AR372" i="1" s="1"/>
  <c r="Z373" i="1"/>
  <c r="AR373" i="1" s="1"/>
  <c r="Z374" i="1"/>
  <c r="Z375" i="1"/>
  <c r="Z441" i="1"/>
  <c r="AR441" i="1" s="1"/>
  <c r="AR374" i="1"/>
  <c r="AR313" i="1"/>
  <c r="AR314" i="1"/>
  <c r="AR315" i="1"/>
  <c r="AG375" i="1"/>
  <c r="AG494" i="1"/>
  <c r="AL494" i="1" s="1"/>
  <c r="AG441" i="1"/>
  <c r="AL441" i="1" s="1"/>
  <c r="AG374" i="1"/>
  <c r="AL374" i="1" s="1"/>
  <c r="AG365" i="1"/>
  <c r="AL365" i="1" s="1"/>
  <c r="AG358" i="1"/>
  <c r="AL358" i="1" s="1"/>
  <c r="AG350" i="1"/>
  <c r="AL350" i="1" s="1"/>
  <c r="AG342" i="1"/>
  <c r="AL342" i="1" s="1"/>
  <c r="AG332" i="1"/>
  <c r="AL332" i="1" s="1"/>
  <c r="AG331" i="1"/>
  <c r="AL331" i="1" s="1"/>
  <c r="AG315" i="1"/>
  <c r="AL315" i="1" s="1"/>
  <c r="AG314" i="1"/>
  <c r="AL314" i="1" s="1"/>
  <c r="AG86" i="1"/>
  <c r="AG85" i="1"/>
  <c r="AL85" i="1" s="1"/>
  <c r="AG84" i="1"/>
  <c r="AL84" i="1" s="1"/>
  <c r="AG83" i="1"/>
  <c r="AL83" i="1" s="1"/>
  <c r="AG463" i="1"/>
  <c r="AL463" i="1" s="1"/>
  <c r="AG464" i="1"/>
  <c r="AL464" i="1"/>
  <c r="AG468" i="1"/>
  <c r="AL468" i="1" s="1"/>
  <c r="AG467" i="1"/>
  <c r="AL467" i="1" s="1"/>
  <c r="AG466" i="1"/>
  <c r="AL466" i="1" s="1"/>
  <c r="AG465" i="1"/>
  <c r="AL465" i="1" s="1"/>
  <c r="AH463" i="1"/>
  <c r="AH464" i="1"/>
  <c r="AH465" i="1"/>
  <c r="AH466" i="1"/>
  <c r="AH467" i="1"/>
  <c r="AH468" i="1"/>
  <c r="A357" i="2"/>
  <c r="B357" i="2"/>
  <c r="D357" i="2"/>
  <c r="E357" i="2"/>
  <c r="F357" i="2"/>
  <c r="H357" i="2"/>
  <c r="K357" i="2" s="1"/>
  <c r="I357" i="2"/>
  <c r="L357" i="2"/>
  <c r="L350" i="1"/>
  <c r="A370" i="2"/>
  <c r="B370" i="2"/>
  <c r="D370" i="2"/>
  <c r="E370" i="2"/>
  <c r="F370" i="2"/>
  <c r="H370" i="2"/>
  <c r="I370" i="2"/>
  <c r="K370" i="2"/>
  <c r="L370" i="2"/>
  <c r="A371" i="2"/>
  <c r="B371" i="2"/>
  <c r="D371" i="2"/>
  <c r="E371" i="2"/>
  <c r="F371" i="2"/>
  <c r="H371" i="2"/>
  <c r="K371" i="2" s="1"/>
  <c r="I371" i="2"/>
  <c r="L371" i="2"/>
  <c r="A372" i="2"/>
  <c r="B372" i="2"/>
  <c r="D372" i="2"/>
  <c r="E372" i="2"/>
  <c r="F372" i="2"/>
  <c r="H372" i="2"/>
  <c r="K372" i="2" s="1"/>
  <c r="I372" i="2"/>
  <c r="L372" i="2"/>
  <c r="L365" i="1"/>
  <c r="AJ364" i="1"/>
  <c r="AG364" i="1"/>
  <c r="AL364" i="1" s="1"/>
  <c r="AC364" i="1"/>
  <c r="AH364" i="1" s="1"/>
  <c r="S364" i="1"/>
  <c r="T364" i="1" s="1"/>
  <c r="L364" i="1"/>
  <c r="A87" i="2"/>
  <c r="B87" i="2"/>
  <c r="D87" i="2"/>
  <c r="E87" i="2"/>
  <c r="F87" i="2"/>
  <c r="H87" i="2"/>
  <c r="K87" i="2" s="1"/>
  <c r="I87" i="2"/>
  <c r="L87" i="2"/>
  <c r="A88" i="2"/>
  <c r="B88" i="2"/>
  <c r="D88" i="2"/>
  <c r="E88" i="2"/>
  <c r="F88" i="2"/>
  <c r="H88" i="2"/>
  <c r="K88" i="2" s="1"/>
  <c r="I88" i="2"/>
  <c r="L88" i="2"/>
  <c r="A89" i="2"/>
  <c r="B89" i="2"/>
  <c r="D89" i="2"/>
  <c r="E89" i="2"/>
  <c r="F89" i="2"/>
  <c r="H89" i="2"/>
  <c r="K89" i="2" s="1"/>
  <c r="I89" i="2"/>
  <c r="L89" i="2"/>
  <c r="A90" i="2"/>
  <c r="B90" i="2"/>
  <c r="D90" i="2"/>
  <c r="E90" i="2"/>
  <c r="F90" i="2"/>
  <c r="H90" i="2"/>
  <c r="K90" i="2" s="1"/>
  <c r="I90" i="2"/>
  <c r="L90" i="2"/>
  <c r="A91" i="2"/>
  <c r="B91" i="2"/>
  <c r="D91" i="2"/>
  <c r="E91" i="2"/>
  <c r="F91" i="2"/>
  <c r="H91" i="2"/>
  <c r="K91" i="2" s="1"/>
  <c r="I91" i="2"/>
  <c r="L91" i="2"/>
  <c r="A92" i="2"/>
  <c r="B92" i="2"/>
  <c r="D92" i="2"/>
  <c r="E92" i="2"/>
  <c r="F92" i="2"/>
  <c r="H92" i="2"/>
  <c r="K92" i="2" s="1"/>
  <c r="I92" i="2"/>
  <c r="L92" i="2"/>
  <c r="A93" i="2"/>
  <c r="B93" i="2"/>
  <c r="D93" i="2"/>
  <c r="E93" i="2"/>
  <c r="F93" i="2"/>
  <c r="H93" i="2"/>
  <c r="K93" i="2" s="1"/>
  <c r="I93" i="2"/>
  <c r="L93" i="2"/>
  <c r="L85" i="1"/>
  <c r="L84" i="1"/>
  <c r="L83" i="1"/>
  <c r="AJ82" i="1"/>
  <c r="AG82" i="1"/>
  <c r="AL82" i="1" s="1"/>
  <c r="AC82" i="1"/>
  <c r="AH82" i="1" s="1"/>
  <c r="S82" i="1"/>
  <c r="T82" i="1" s="1"/>
  <c r="L82" i="1"/>
  <c r="A339" i="2"/>
  <c r="B339" i="2"/>
  <c r="D339" i="2"/>
  <c r="E339" i="2"/>
  <c r="F339" i="2"/>
  <c r="H339" i="2"/>
  <c r="K339" i="2" s="1"/>
  <c r="I339" i="2"/>
  <c r="L339" i="2"/>
  <c r="L332" i="1"/>
  <c r="A378" i="2"/>
  <c r="B378" i="2"/>
  <c r="D378" i="2"/>
  <c r="E378" i="2"/>
  <c r="F378" i="2"/>
  <c r="H378" i="2"/>
  <c r="K378" i="2" s="1"/>
  <c r="I378" i="2"/>
  <c r="L378" i="2"/>
  <c r="A379" i="2"/>
  <c r="B379" i="2"/>
  <c r="D379" i="2"/>
  <c r="E379" i="2"/>
  <c r="F379" i="2"/>
  <c r="H379" i="2"/>
  <c r="K379" i="2" s="1"/>
  <c r="I379" i="2"/>
  <c r="L379" i="2"/>
  <c r="A380" i="2"/>
  <c r="B380" i="2"/>
  <c r="D380" i="2"/>
  <c r="E380" i="2"/>
  <c r="F380" i="2"/>
  <c r="H380" i="2"/>
  <c r="K380" i="2" s="1"/>
  <c r="I380" i="2"/>
  <c r="L380" i="2"/>
  <c r="A381" i="2"/>
  <c r="B381" i="2"/>
  <c r="D381" i="2"/>
  <c r="E381" i="2"/>
  <c r="F381" i="2"/>
  <c r="H381" i="2"/>
  <c r="K381" i="2" s="1"/>
  <c r="I381" i="2"/>
  <c r="L381" i="2"/>
  <c r="A382" i="2"/>
  <c r="B382" i="2"/>
  <c r="D382" i="2"/>
  <c r="E382" i="2"/>
  <c r="F382" i="2"/>
  <c r="H382" i="2"/>
  <c r="K382" i="2" s="1"/>
  <c r="I382" i="2"/>
  <c r="L382" i="2"/>
  <c r="L374" i="1"/>
  <c r="A334" i="2"/>
  <c r="B334" i="2"/>
  <c r="D334" i="2"/>
  <c r="E334" i="2"/>
  <c r="F334" i="2"/>
  <c r="H334" i="2"/>
  <c r="K334" i="2" s="1"/>
  <c r="I334" i="2"/>
  <c r="L334" i="2"/>
  <c r="A335" i="2"/>
  <c r="B335" i="2"/>
  <c r="D335" i="2"/>
  <c r="E335" i="2"/>
  <c r="F335" i="2"/>
  <c r="H335" i="2"/>
  <c r="K335" i="2" s="1"/>
  <c r="I335" i="2"/>
  <c r="L335" i="2"/>
  <c r="A336" i="2"/>
  <c r="B336" i="2"/>
  <c r="D336" i="2"/>
  <c r="E336" i="2"/>
  <c r="F336" i="2"/>
  <c r="H336" i="2"/>
  <c r="K336" i="2" s="1"/>
  <c r="I336" i="2"/>
  <c r="L336" i="2"/>
  <c r="A337" i="2"/>
  <c r="B337" i="2"/>
  <c r="D337" i="2"/>
  <c r="E337" i="2"/>
  <c r="F337" i="2"/>
  <c r="H337" i="2"/>
  <c r="K337" i="2" s="1"/>
  <c r="I337" i="2"/>
  <c r="L337" i="2"/>
  <c r="A338" i="2"/>
  <c r="B338" i="2"/>
  <c r="D338" i="2"/>
  <c r="E338" i="2"/>
  <c r="F338" i="2"/>
  <c r="H338" i="2"/>
  <c r="K338" i="2" s="1"/>
  <c r="I338" i="2"/>
  <c r="L338" i="2"/>
  <c r="AJ330" i="1"/>
  <c r="AG330" i="1"/>
  <c r="AL330" i="1" s="1"/>
  <c r="AC330" i="1"/>
  <c r="AH330" i="1" s="1"/>
  <c r="AR330" i="1"/>
  <c r="S330" i="1"/>
  <c r="T330" i="1" s="1"/>
  <c r="L330" i="1"/>
  <c r="A24" i="4"/>
  <c r="B24" i="4"/>
  <c r="D24" i="4"/>
  <c r="E24" i="4"/>
  <c r="F24" i="4"/>
  <c r="H24" i="4"/>
  <c r="K24" i="4" s="1"/>
  <c r="I24" i="4"/>
  <c r="L24" i="4"/>
  <c r="A74" i="3"/>
  <c r="B74" i="3"/>
  <c r="D74" i="3"/>
  <c r="E74" i="3"/>
  <c r="F74" i="3"/>
  <c r="H74" i="3"/>
  <c r="K74" i="3" s="1"/>
  <c r="I74" i="3"/>
  <c r="L74" i="3"/>
  <c r="AW441" i="1"/>
  <c r="AU441" i="1"/>
  <c r="A317" i="2"/>
  <c r="B317" i="2"/>
  <c r="D317" i="2"/>
  <c r="E317" i="2"/>
  <c r="F317" i="2"/>
  <c r="H317" i="2"/>
  <c r="K317" i="2" s="1"/>
  <c r="I317" i="2"/>
  <c r="L317" i="2"/>
  <c r="A318" i="2"/>
  <c r="B318" i="2"/>
  <c r="D318" i="2"/>
  <c r="E318" i="2"/>
  <c r="F318" i="2"/>
  <c r="H318" i="2"/>
  <c r="K318" i="2" s="1"/>
  <c r="I318" i="2"/>
  <c r="L318" i="2"/>
  <c r="A319" i="2"/>
  <c r="B319" i="2"/>
  <c r="D319" i="2"/>
  <c r="E319" i="2"/>
  <c r="F319" i="2"/>
  <c r="H319" i="2"/>
  <c r="K319" i="2" s="1"/>
  <c r="I319" i="2"/>
  <c r="L319" i="2"/>
  <c r="A320" i="2"/>
  <c r="B320" i="2"/>
  <c r="D320" i="2"/>
  <c r="E320" i="2"/>
  <c r="F320" i="2"/>
  <c r="H320" i="2"/>
  <c r="K320" i="2" s="1"/>
  <c r="I320" i="2"/>
  <c r="L320" i="2"/>
  <c r="A321" i="2"/>
  <c r="B321" i="2"/>
  <c r="D321" i="2"/>
  <c r="E321" i="2"/>
  <c r="F321" i="2"/>
  <c r="H321" i="2"/>
  <c r="K321" i="2" s="1"/>
  <c r="I321" i="2"/>
  <c r="L321" i="2"/>
  <c r="A322" i="2"/>
  <c r="B322" i="2"/>
  <c r="D322" i="2"/>
  <c r="E322" i="2"/>
  <c r="F322" i="2"/>
  <c r="H322" i="2"/>
  <c r="K322" i="2" s="1"/>
  <c r="I322" i="2"/>
  <c r="L322" i="2"/>
  <c r="L315" i="1"/>
  <c r="L314" i="1"/>
  <c r="A376" i="2"/>
  <c r="B376" i="2"/>
  <c r="D376" i="2"/>
  <c r="E376" i="2"/>
  <c r="F376" i="2"/>
  <c r="H376" i="2"/>
  <c r="K376" i="2" s="1"/>
  <c r="I376" i="2"/>
  <c r="L376" i="2"/>
  <c r="A377" i="2"/>
  <c r="B377" i="2"/>
  <c r="D377" i="2"/>
  <c r="E377" i="2"/>
  <c r="F377" i="2"/>
  <c r="H377" i="2"/>
  <c r="K377" i="2" s="1"/>
  <c r="I377" i="2"/>
  <c r="L377" i="2"/>
  <c r="AJ373" i="1"/>
  <c r="AG373" i="1"/>
  <c r="AL373" i="1" s="1"/>
  <c r="AC373" i="1"/>
  <c r="AH373" i="1" s="1"/>
  <c r="S373" i="1"/>
  <c r="T373" i="1" s="1"/>
  <c r="L373" i="1"/>
  <c r="AJ372" i="1"/>
  <c r="AG372" i="1"/>
  <c r="AL372" i="1" s="1"/>
  <c r="AC372" i="1"/>
  <c r="AH372" i="1" s="1"/>
  <c r="S372" i="1"/>
  <c r="T372" i="1" s="1"/>
  <c r="L372" i="1"/>
  <c r="A365" i="2"/>
  <c r="B365" i="2"/>
  <c r="D365" i="2"/>
  <c r="E365" i="2"/>
  <c r="F365" i="2"/>
  <c r="H365" i="2"/>
  <c r="K365" i="2" s="1"/>
  <c r="I365" i="2"/>
  <c r="L365" i="2"/>
  <c r="L358" i="1"/>
  <c r="A349" i="2"/>
  <c r="B349" i="2"/>
  <c r="D349" i="2"/>
  <c r="E349" i="2"/>
  <c r="F349" i="2"/>
  <c r="H349" i="2"/>
  <c r="K349" i="2" s="1"/>
  <c r="I349" i="2"/>
  <c r="L349" i="2"/>
  <c r="L342" i="1"/>
  <c r="A31" i="5"/>
  <c r="B31" i="5"/>
  <c r="D31" i="5"/>
  <c r="E31" i="5"/>
  <c r="F31" i="5"/>
  <c r="H31" i="5"/>
  <c r="K31" i="5" s="1"/>
  <c r="I31" i="5"/>
  <c r="L31" i="5"/>
  <c r="A25" i="4"/>
  <c r="B25" i="4"/>
  <c r="D25" i="4"/>
  <c r="E25" i="4"/>
  <c r="F25" i="4"/>
  <c r="H25" i="4"/>
  <c r="K25" i="4" s="1"/>
  <c r="I25" i="4"/>
  <c r="L25" i="4"/>
  <c r="A26" i="4"/>
  <c r="B26" i="4"/>
  <c r="D26" i="4"/>
  <c r="E26" i="4"/>
  <c r="F26" i="4"/>
  <c r="H26" i="4"/>
  <c r="K26" i="4" s="1"/>
  <c r="I26" i="4"/>
  <c r="L26" i="4"/>
  <c r="A27" i="4"/>
  <c r="B27" i="4"/>
  <c r="D27" i="4"/>
  <c r="E27" i="4"/>
  <c r="F27" i="4"/>
  <c r="H27" i="4"/>
  <c r="K27" i="4" s="1"/>
  <c r="I27" i="4"/>
  <c r="L27" i="4"/>
  <c r="A28" i="4"/>
  <c r="B28" i="4"/>
  <c r="D28" i="4"/>
  <c r="E28" i="4"/>
  <c r="F28" i="4"/>
  <c r="H28" i="4"/>
  <c r="K28" i="4" s="1"/>
  <c r="I28" i="4"/>
  <c r="L28" i="4"/>
  <c r="A29" i="4"/>
  <c r="B29" i="4"/>
  <c r="D29" i="4"/>
  <c r="E29" i="4"/>
  <c r="F29" i="4"/>
  <c r="H29" i="4"/>
  <c r="K29" i="4" s="1"/>
  <c r="I29" i="4"/>
  <c r="L29" i="4"/>
  <c r="S568" i="1" l="1"/>
  <c r="T568" i="1" s="1"/>
  <c r="S569" i="1"/>
  <c r="T569" i="1" s="1"/>
  <c r="S570" i="1"/>
  <c r="T570" i="1" s="1"/>
  <c r="S571" i="1"/>
  <c r="T571" i="1" s="1"/>
  <c r="S572" i="1"/>
  <c r="T572" i="1" s="1"/>
  <c r="S573" i="1"/>
  <c r="T573" i="1" s="1"/>
  <c r="S574" i="1"/>
  <c r="T574" i="1" s="1"/>
  <c r="S575" i="1"/>
  <c r="T575" i="1" s="1"/>
  <c r="S576" i="1"/>
  <c r="T576" i="1" s="1"/>
  <c r="S577" i="1"/>
  <c r="T577" i="1" s="1"/>
  <c r="S578" i="1"/>
  <c r="T578" i="1" s="1"/>
  <c r="S579" i="1"/>
  <c r="T579" i="1" s="1"/>
  <c r="S580" i="1"/>
  <c r="T580" i="1" s="1"/>
  <c r="S581" i="1"/>
  <c r="T581" i="1" s="1"/>
  <c r="S582" i="1"/>
  <c r="T582" i="1" s="1"/>
  <c r="S583" i="1"/>
  <c r="T583" i="1" s="1"/>
  <c r="S584" i="1"/>
  <c r="T584" i="1" s="1"/>
  <c r="S585" i="1"/>
  <c r="T585" i="1" s="1"/>
  <c r="S586" i="1"/>
  <c r="T586" i="1" s="1"/>
  <c r="S587" i="1"/>
  <c r="T587" i="1" s="1"/>
  <c r="S588" i="1"/>
  <c r="T588" i="1" s="1"/>
  <c r="S589" i="1"/>
  <c r="T589" i="1" s="1"/>
  <c r="S590" i="1"/>
  <c r="T590" i="1" s="1"/>
  <c r="S591" i="1"/>
  <c r="T591" i="1" s="1"/>
  <c r="S592" i="1"/>
  <c r="T592" i="1" s="1"/>
  <c r="S593" i="1"/>
  <c r="T593" i="1" s="1"/>
  <c r="S594" i="1"/>
  <c r="T594" i="1" s="1"/>
  <c r="S595" i="1"/>
  <c r="T595" i="1" s="1"/>
  <c r="S596" i="1"/>
  <c r="T596" i="1" s="1"/>
  <c r="S597" i="1"/>
  <c r="T597" i="1" s="1"/>
  <c r="S598" i="1"/>
  <c r="T598" i="1" s="1"/>
  <c r="S599" i="1"/>
  <c r="T599" i="1" s="1"/>
  <c r="S600" i="1"/>
  <c r="T600" i="1" s="1"/>
  <c r="S601" i="1"/>
  <c r="T601" i="1" s="1"/>
  <c r="S602" i="1"/>
  <c r="T602" i="1" s="1"/>
  <c r="S603" i="1"/>
  <c r="T603" i="1" s="1"/>
  <c r="S604" i="1"/>
  <c r="T604" i="1" s="1"/>
  <c r="S605" i="1"/>
  <c r="T605" i="1" s="1"/>
  <c r="S606" i="1"/>
  <c r="T606" i="1" s="1"/>
  <c r="S607" i="1"/>
  <c r="T607" i="1" s="1"/>
  <c r="S608" i="1"/>
  <c r="T608" i="1" s="1"/>
  <c r="S609" i="1"/>
  <c r="T609" i="1" s="1"/>
  <c r="S610" i="1"/>
  <c r="T610" i="1" s="1"/>
  <c r="S611" i="1"/>
  <c r="T611" i="1" s="1"/>
  <c r="S612" i="1"/>
  <c r="T612" i="1" s="1"/>
  <c r="S613" i="1"/>
  <c r="T613" i="1" s="1"/>
  <c r="S614" i="1"/>
  <c r="T614" i="1" s="1"/>
  <c r="S615" i="1"/>
  <c r="T615" i="1" s="1"/>
  <c r="S616" i="1"/>
  <c r="T616" i="1" s="1"/>
  <c r="S617" i="1"/>
  <c r="T617" i="1" s="1"/>
  <c r="S618" i="1"/>
  <c r="T618" i="1" s="1"/>
  <c r="S619" i="1"/>
  <c r="T619" i="1" s="1"/>
  <c r="S620" i="1"/>
  <c r="T620" i="1" s="1"/>
  <c r="S621" i="1"/>
  <c r="T621" i="1" s="1"/>
  <c r="S622" i="1"/>
  <c r="T622" i="1" s="1"/>
  <c r="S623" i="1"/>
  <c r="T623" i="1" s="1"/>
  <c r="S624" i="1"/>
  <c r="T624" i="1" s="1"/>
  <c r="S625" i="1"/>
  <c r="T625" i="1" s="1"/>
  <c r="S626" i="1"/>
  <c r="T626" i="1" s="1"/>
  <c r="S627" i="1"/>
  <c r="T627" i="1" s="1"/>
  <c r="S628" i="1"/>
  <c r="T628" i="1" s="1"/>
  <c r="S629" i="1"/>
  <c r="T629" i="1" s="1"/>
  <c r="S630" i="1"/>
  <c r="T630" i="1" s="1"/>
  <c r="S631" i="1"/>
  <c r="T631" i="1" s="1"/>
  <c r="S632" i="1"/>
  <c r="T632" i="1" s="1"/>
  <c r="S633" i="1"/>
  <c r="T633" i="1" s="1"/>
  <c r="S634" i="1"/>
  <c r="T634" i="1" s="1"/>
  <c r="S635" i="1"/>
  <c r="T635" i="1" s="1"/>
  <c r="S636" i="1"/>
  <c r="T636" i="1" s="1"/>
  <c r="S637" i="1"/>
  <c r="T637" i="1" s="1"/>
  <c r="S638" i="1"/>
  <c r="T638" i="1" s="1"/>
  <c r="S639" i="1"/>
  <c r="T639" i="1" s="1"/>
  <c r="S640" i="1"/>
  <c r="T640" i="1" s="1"/>
  <c r="S641" i="1"/>
  <c r="T641" i="1" s="1"/>
  <c r="S642" i="1"/>
  <c r="T642" i="1" s="1"/>
  <c r="S643" i="1"/>
  <c r="T643" i="1" s="1"/>
  <c r="S644" i="1"/>
  <c r="T644" i="1" s="1"/>
  <c r="S645" i="1"/>
  <c r="T645" i="1" s="1"/>
  <c r="S646" i="1"/>
  <c r="T646" i="1" s="1"/>
  <c r="S647" i="1"/>
  <c r="T647" i="1" s="1"/>
  <c r="S648" i="1"/>
  <c r="T648" i="1" s="1"/>
  <c r="S649" i="1"/>
  <c r="T649" i="1" s="1"/>
  <c r="S650" i="1"/>
  <c r="T650" i="1" s="1"/>
  <c r="S651" i="1"/>
  <c r="T651" i="1" s="1"/>
  <c r="S652" i="1"/>
  <c r="T652" i="1" s="1"/>
  <c r="S653" i="1"/>
  <c r="T653" i="1" s="1"/>
  <c r="S654" i="1"/>
  <c r="T654" i="1" s="1"/>
  <c r="S508" i="1"/>
  <c r="T508" i="1" s="1"/>
  <c r="S509" i="1"/>
  <c r="T509" i="1" s="1"/>
  <c r="S510" i="1"/>
  <c r="T510" i="1" s="1"/>
  <c r="S511" i="1"/>
  <c r="T511" i="1" s="1"/>
  <c r="S512" i="1"/>
  <c r="T512" i="1" s="1"/>
  <c r="S513" i="1"/>
  <c r="T513" i="1" s="1"/>
  <c r="S514" i="1"/>
  <c r="T514" i="1" s="1"/>
  <c r="S515" i="1"/>
  <c r="T515" i="1" s="1"/>
  <c r="S516" i="1"/>
  <c r="T516" i="1" s="1"/>
  <c r="S517" i="1"/>
  <c r="T517" i="1" s="1"/>
  <c r="S518" i="1"/>
  <c r="T518" i="1" s="1"/>
  <c r="S519" i="1"/>
  <c r="T519" i="1" s="1"/>
  <c r="S520" i="1"/>
  <c r="T520" i="1" s="1"/>
  <c r="S521" i="1"/>
  <c r="T521" i="1" s="1"/>
  <c r="S522" i="1"/>
  <c r="T522" i="1" s="1"/>
  <c r="S523" i="1"/>
  <c r="T523" i="1" s="1"/>
  <c r="S524" i="1"/>
  <c r="T524" i="1" s="1"/>
  <c r="S525" i="1"/>
  <c r="T525" i="1" s="1"/>
  <c r="S526" i="1"/>
  <c r="T526" i="1" s="1"/>
  <c r="S527" i="1"/>
  <c r="T527" i="1" s="1"/>
  <c r="S528" i="1"/>
  <c r="T528" i="1" s="1"/>
  <c r="S529" i="1"/>
  <c r="T529" i="1" s="1"/>
  <c r="S530" i="1"/>
  <c r="T530" i="1" s="1"/>
  <c r="S531" i="1"/>
  <c r="T531" i="1" s="1"/>
  <c r="S532" i="1"/>
  <c r="T532" i="1" s="1"/>
  <c r="S533" i="1"/>
  <c r="T533" i="1" s="1"/>
  <c r="S534" i="1"/>
  <c r="T534" i="1" s="1"/>
  <c r="S535" i="1"/>
  <c r="T535" i="1" s="1"/>
  <c r="S536" i="1"/>
  <c r="T536" i="1" s="1"/>
  <c r="S537" i="1"/>
  <c r="T537" i="1" s="1"/>
  <c r="S538" i="1"/>
  <c r="T538" i="1" s="1"/>
  <c r="S539" i="1"/>
  <c r="T539" i="1" s="1"/>
  <c r="S540" i="1"/>
  <c r="T540" i="1" s="1"/>
  <c r="S541" i="1"/>
  <c r="T541" i="1" s="1"/>
  <c r="S542" i="1"/>
  <c r="T542" i="1" s="1"/>
  <c r="S543" i="1"/>
  <c r="T543" i="1" s="1"/>
  <c r="S544" i="1"/>
  <c r="T544" i="1" s="1"/>
  <c r="S545" i="1"/>
  <c r="T545" i="1" s="1"/>
  <c r="S546" i="1"/>
  <c r="T546" i="1" s="1"/>
  <c r="S547" i="1"/>
  <c r="T547" i="1" s="1"/>
  <c r="S548" i="1"/>
  <c r="T548" i="1" s="1"/>
  <c r="S549" i="1"/>
  <c r="T549" i="1" s="1"/>
  <c r="S550" i="1"/>
  <c r="T550" i="1" s="1"/>
  <c r="S551" i="1"/>
  <c r="T551" i="1" s="1"/>
  <c r="S552" i="1"/>
  <c r="T552" i="1" s="1"/>
  <c r="S553" i="1"/>
  <c r="T553" i="1" s="1"/>
  <c r="S554" i="1"/>
  <c r="T554" i="1" s="1"/>
  <c r="S555" i="1"/>
  <c r="T555" i="1" s="1"/>
  <c r="S556" i="1"/>
  <c r="T556" i="1" s="1"/>
  <c r="S557" i="1"/>
  <c r="T557" i="1" s="1"/>
  <c r="S558" i="1"/>
  <c r="T558" i="1" s="1"/>
  <c r="S559" i="1"/>
  <c r="T559" i="1" s="1"/>
  <c r="S560" i="1"/>
  <c r="T560" i="1" s="1"/>
  <c r="S561" i="1"/>
  <c r="T561" i="1" s="1"/>
  <c r="S562" i="1"/>
  <c r="T562" i="1" s="1"/>
  <c r="S563" i="1"/>
  <c r="T563" i="1" s="1"/>
  <c r="S564" i="1"/>
  <c r="T564" i="1" s="1"/>
  <c r="S565" i="1"/>
  <c r="T565" i="1" s="1"/>
  <c r="S566" i="1"/>
  <c r="T566" i="1" s="1"/>
  <c r="S567" i="1"/>
  <c r="T567" i="1" s="1"/>
  <c r="S503" i="1"/>
  <c r="T503" i="1" s="1"/>
  <c r="S504" i="1"/>
  <c r="T504" i="1" s="1"/>
  <c r="S505" i="1"/>
  <c r="T505" i="1" s="1"/>
  <c r="S506" i="1"/>
  <c r="T506" i="1" s="1"/>
  <c r="S507" i="1"/>
  <c r="T507" i="1" s="1"/>
  <c r="S473" i="1"/>
  <c r="T473" i="1" s="1"/>
  <c r="S474" i="1"/>
  <c r="T474" i="1" s="1"/>
  <c r="S475" i="1"/>
  <c r="T475" i="1" s="1"/>
  <c r="S476" i="1"/>
  <c r="T476" i="1" s="1"/>
  <c r="S477" i="1"/>
  <c r="T477" i="1" s="1"/>
  <c r="S478" i="1"/>
  <c r="T478" i="1" s="1"/>
  <c r="S479" i="1"/>
  <c r="T479" i="1" s="1"/>
  <c r="S480" i="1"/>
  <c r="T480" i="1" s="1"/>
  <c r="S481" i="1"/>
  <c r="T481" i="1" s="1"/>
  <c r="S482" i="1"/>
  <c r="T482" i="1" s="1"/>
  <c r="S483" i="1"/>
  <c r="T483" i="1" s="1"/>
  <c r="S484" i="1"/>
  <c r="T484" i="1" s="1"/>
  <c r="S485" i="1"/>
  <c r="T485" i="1" s="1"/>
  <c r="S486" i="1"/>
  <c r="T486" i="1" s="1"/>
  <c r="S487" i="1"/>
  <c r="T487" i="1" s="1"/>
  <c r="S488" i="1"/>
  <c r="T488" i="1" s="1"/>
  <c r="S489" i="1"/>
  <c r="T489" i="1" s="1"/>
  <c r="S490" i="1"/>
  <c r="T490" i="1" s="1"/>
  <c r="S491" i="1"/>
  <c r="T491" i="1" s="1"/>
  <c r="S492" i="1"/>
  <c r="T492" i="1" s="1"/>
  <c r="S493" i="1"/>
  <c r="T493" i="1" s="1"/>
  <c r="S495" i="1"/>
  <c r="T495" i="1" s="1"/>
  <c r="S496" i="1"/>
  <c r="T496" i="1" s="1"/>
  <c r="S497" i="1"/>
  <c r="T497" i="1" s="1"/>
  <c r="S498" i="1"/>
  <c r="T498" i="1" s="1"/>
  <c r="S499" i="1"/>
  <c r="T499" i="1" s="1"/>
  <c r="S500" i="1"/>
  <c r="T500" i="1" s="1"/>
  <c r="S501" i="1"/>
  <c r="T501" i="1" s="1"/>
  <c r="S502" i="1"/>
  <c r="T502" i="1" s="1"/>
  <c r="S450" i="1"/>
  <c r="T450" i="1" s="1"/>
  <c r="S451" i="1"/>
  <c r="T451" i="1" s="1"/>
  <c r="S452" i="1"/>
  <c r="T452" i="1" s="1"/>
  <c r="S453" i="1"/>
  <c r="T453" i="1" s="1"/>
  <c r="S454" i="1"/>
  <c r="T454" i="1" s="1"/>
  <c r="S455" i="1"/>
  <c r="T455" i="1" s="1"/>
  <c r="S456" i="1"/>
  <c r="T456" i="1" s="1"/>
  <c r="S457" i="1"/>
  <c r="T457" i="1" s="1"/>
  <c r="S458" i="1"/>
  <c r="T458" i="1" s="1"/>
  <c r="S459" i="1"/>
  <c r="T459" i="1" s="1"/>
  <c r="S460" i="1"/>
  <c r="T460" i="1" s="1"/>
  <c r="S461" i="1"/>
  <c r="T461" i="1" s="1"/>
  <c r="S462" i="1"/>
  <c r="T462" i="1" s="1"/>
  <c r="S469" i="1"/>
  <c r="T469" i="1" s="1"/>
  <c r="S470" i="1"/>
  <c r="T470" i="1" s="1"/>
  <c r="S471" i="1"/>
  <c r="T471" i="1" s="1"/>
  <c r="S472" i="1"/>
  <c r="T472" i="1" s="1"/>
  <c r="S377" i="1"/>
  <c r="T377" i="1" s="1"/>
  <c r="S378" i="1"/>
  <c r="T378" i="1" s="1"/>
  <c r="S379" i="1"/>
  <c r="T379" i="1" s="1"/>
  <c r="S380" i="1"/>
  <c r="T380" i="1" s="1"/>
  <c r="S381" i="1"/>
  <c r="T381" i="1" s="1"/>
  <c r="S382" i="1"/>
  <c r="T382" i="1" s="1"/>
  <c r="S383" i="1"/>
  <c r="T383" i="1" s="1"/>
  <c r="S384" i="1"/>
  <c r="T384" i="1" s="1"/>
  <c r="S385" i="1"/>
  <c r="T385" i="1" s="1"/>
  <c r="S386" i="1"/>
  <c r="T386" i="1" s="1"/>
  <c r="S387" i="1"/>
  <c r="T387" i="1" s="1"/>
  <c r="S388" i="1"/>
  <c r="T388" i="1" s="1"/>
  <c r="S389" i="1"/>
  <c r="T389" i="1" s="1"/>
  <c r="S390" i="1"/>
  <c r="T390" i="1" s="1"/>
  <c r="S391" i="1"/>
  <c r="T391" i="1" s="1"/>
  <c r="S392" i="1"/>
  <c r="T392" i="1" s="1"/>
  <c r="S393" i="1"/>
  <c r="T393" i="1" s="1"/>
  <c r="S394" i="1"/>
  <c r="T394" i="1" s="1"/>
  <c r="S395" i="1"/>
  <c r="T395" i="1" s="1"/>
  <c r="S396" i="1"/>
  <c r="T396" i="1" s="1"/>
  <c r="S397" i="1"/>
  <c r="T397" i="1" s="1"/>
  <c r="S398" i="1"/>
  <c r="T398" i="1" s="1"/>
  <c r="S399" i="1"/>
  <c r="T399" i="1" s="1"/>
  <c r="S400" i="1"/>
  <c r="T400" i="1" s="1"/>
  <c r="S401" i="1"/>
  <c r="T401" i="1" s="1"/>
  <c r="S402" i="1"/>
  <c r="T402" i="1" s="1"/>
  <c r="S403" i="1"/>
  <c r="T403" i="1" s="1"/>
  <c r="S404" i="1"/>
  <c r="T404" i="1" s="1"/>
  <c r="S405" i="1"/>
  <c r="T405" i="1" s="1"/>
  <c r="S406" i="1"/>
  <c r="T406" i="1" s="1"/>
  <c r="S407" i="1"/>
  <c r="T407" i="1" s="1"/>
  <c r="S408" i="1"/>
  <c r="T408" i="1" s="1"/>
  <c r="S409" i="1"/>
  <c r="T409" i="1" s="1"/>
  <c r="S410" i="1"/>
  <c r="T410" i="1" s="1"/>
  <c r="S411" i="1"/>
  <c r="T411" i="1" s="1"/>
  <c r="S412" i="1"/>
  <c r="T412" i="1" s="1"/>
  <c r="S413" i="1"/>
  <c r="T413" i="1" s="1"/>
  <c r="S414" i="1"/>
  <c r="T414" i="1" s="1"/>
  <c r="S415" i="1"/>
  <c r="T415" i="1" s="1"/>
  <c r="S416" i="1"/>
  <c r="T416" i="1" s="1"/>
  <c r="S417" i="1"/>
  <c r="T417" i="1" s="1"/>
  <c r="S418" i="1"/>
  <c r="T418" i="1" s="1"/>
  <c r="S419" i="1"/>
  <c r="T419" i="1" s="1"/>
  <c r="S420" i="1"/>
  <c r="T420" i="1" s="1"/>
  <c r="S421" i="1"/>
  <c r="T421" i="1" s="1"/>
  <c r="S422" i="1"/>
  <c r="T422" i="1" s="1"/>
  <c r="S423" i="1"/>
  <c r="T423" i="1" s="1"/>
  <c r="S424" i="1"/>
  <c r="T424" i="1" s="1"/>
  <c r="S425" i="1"/>
  <c r="T425" i="1" s="1"/>
  <c r="S426" i="1"/>
  <c r="T426" i="1" s="1"/>
  <c r="S427" i="1"/>
  <c r="T427" i="1" s="1"/>
  <c r="S428" i="1"/>
  <c r="T428" i="1" s="1"/>
  <c r="S429" i="1"/>
  <c r="T429" i="1" s="1"/>
  <c r="S430" i="1"/>
  <c r="T430" i="1" s="1"/>
  <c r="S431" i="1"/>
  <c r="T431" i="1" s="1"/>
  <c r="S432" i="1"/>
  <c r="T432" i="1" s="1"/>
  <c r="S433" i="1"/>
  <c r="T433" i="1" s="1"/>
  <c r="S434" i="1"/>
  <c r="T434" i="1" s="1"/>
  <c r="S435" i="1"/>
  <c r="T435" i="1" s="1"/>
  <c r="S436" i="1"/>
  <c r="T436" i="1" s="1"/>
  <c r="S437" i="1"/>
  <c r="T437" i="1" s="1"/>
  <c r="S438" i="1"/>
  <c r="T438" i="1" s="1"/>
  <c r="S439" i="1"/>
  <c r="T439" i="1" s="1"/>
  <c r="S440" i="1"/>
  <c r="T440" i="1" s="1"/>
  <c r="S442" i="1"/>
  <c r="T442" i="1" s="1"/>
  <c r="S443" i="1"/>
  <c r="T443" i="1" s="1"/>
  <c r="S444" i="1"/>
  <c r="T444" i="1" s="1"/>
  <c r="S445" i="1"/>
  <c r="T445" i="1" s="1"/>
  <c r="S446" i="1"/>
  <c r="T446" i="1" s="1"/>
  <c r="S447" i="1"/>
  <c r="T447" i="1" s="1"/>
  <c r="S448" i="1"/>
  <c r="T448" i="1" s="1"/>
  <c r="S449" i="1"/>
  <c r="T449" i="1" s="1"/>
  <c r="S3" i="1"/>
  <c r="T3" i="1" s="1"/>
  <c r="S4" i="1"/>
  <c r="T4" i="1" s="1"/>
  <c r="S5" i="1"/>
  <c r="T5" i="1" s="1"/>
  <c r="S6" i="1"/>
  <c r="T6" i="1" s="1"/>
  <c r="S7" i="1"/>
  <c r="T7" i="1" s="1"/>
  <c r="S8" i="1"/>
  <c r="T8" i="1" s="1"/>
  <c r="S9" i="1"/>
  <c r="T9" i="1" s="1"/>
  <c r="S10" i="1"/>
  <c r="T10" i="1" s="1"/>
  <c r="S11" i="1"/>
  <c r="T11" i="1" s="1"/>
  <c r="S12" i="1"/>
  <c r="T12" i="1" s="1"/>
  <c r="S13" i="1"/>
  <c r="T13" i="1" s="1"/>
  <c r="S14" i="1"/>
  <c r="T14" i="1" s="1"/>
  <c r="S15" i="1"/>
  <c r="T15" i="1" s="1"/>
  <c r="S16" i="1"/>
  <c r="T16" i="1" s="1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S23" i="1"/>
  <c r="T23" i="1" s="1"/>
  <c r="S24" i="1"/>
  <c r="T24" i="1" s="1"/>
  <c r="S25" i="1"/>
  <c r="T25" i="1" s="1"/>
  <c r="S26" i="1"/>
  <c r="T26" i="1" s="1"/>
  <c r="S27" i="1"/>
  <c r="T27" i="1" s="1"/>
  <c r="S28" i="1"/>
  <c r="T28" i="1" s="1"/>
  <c r="S29" i="1"/>
  <c r="T29" i="1" s="1"/>
  <c r="S30" i="1"/>
  <c r="T30" i="1" s="1"/>
  <c r="S31" i="1"/>
  <c r="T31" i="1" s="1"/>
  <c r="S32" i="1"/>
  <c r="T32" i="1" s="1"/>
  <c r="S33" i="1"/>
  <c r="T33" i="1" s="1"/>
  <c r="S34" i="1"/>
  <c r="T34" i="1" s="1"/>
  <c r="S35" i="1"/>
  <c r="T35" i="1" s="1"/>
  <c r="S36" i="1"/>
  <c r="T36" i="1" s="1"/>
  <c r="S37" i="1"/>
  <c r="T37" i="1" s="1"/>
  <c r="S38" i="1"/>
  <c r="T38" i="1" s="1"/>
  <c r="S39" i="1"/>
  <c r="T39" i="1" s="1"/>
  <c r="S40" i="1"/>
  <c r="T40" i="1" s="1"/>
  <c r="S41" i="1"/>
  <c r="T41" i="1" s="1"/>
  <c r="S42" i="1"/>
  <c r="T42" i="1" s="1"/>
  <c r="S43" i="1"/>
  <c r="T43" i="1" s="1"/>
  <c r="S44" i="1"/>
  <c r="T44" i="1" s="1"/>
  <c r="S45" i="1"/>
  <c r="T45" i="1" s="1"/>
  <c r="S46" i="1"/>
  <c r="T46" i="1" s="1"/>
  <c r="S47" i="1"/>
  <c r="T47" i="1" s="1"/>
  <c r="S48" i="1"/>
  <c r="T48" i="1" s="1"/>
  <c r="S49" i="1"/>
  <c r="T49" i="1" s="1"/>
  <c r="S50" i="1"/>
  <c r="T50" i="1" s="1"/>
  <c r="S51" i="1"/>
  <c r="T51" i="1" s="1"/>
  <c r="S52" i="1"/>
  <c r="T52" i="1" s="1"/>
  <c r="S53" i="1"/>
  <c r="T53" i="1" s="1"/>
  <c r="S54" i="1"/>
  <c r="T54" i="1" s="1"/>
  <c r="S55" i="1"/>
  <c r="T55" i="1" s="1"/>
  <c r="S56" i="1"/>
  <c r="T56" i="1" s="1"/>
  <c r="S57" i="1"/>
  <c r="T57" i="1" s="1"/>
  <c r="S58" i="1"/>
  <c r="T58" i="1" s="1"/>
  <c r="S59" i="1"/>
  <c r="T59" i="1" s="1"/>
  <c r="S60" i="1"/>
  <c r="T60" i="1" s="1"/>
  <c r="S61" i="1"/>
  <c r="T61" i="1" s="1"/>
  <c r="S62" i="1"/>
  <c r="T62" i="1" s="1"/>
  <c r="S63" i="1"/>
  <c r="T63" i="1" s="1"/>
  <c r="S64" i="1"/>
  <c r="T64" i="1" s="1"/>
  <c r="S65" i="1"/>
  <c r="T65" i="1" s="1"/>
  <c r="S66" i="1"/>
  <c r="T66" i="1" s="1"/>
  <c r="S67" i="1"/>
  <c r="T67" i="1" s="1"/>
  <c r="S68" i="1"/>
  <c r="T68" i="1" s="1"/>
  <c r="S69" i="1"/>
  <c r="T69" i="1" s="1"/>
  <c r="S70" i="1"/>
  <c r="T70" i="1" s="1"/>
  <c r="S71" i="1"/>
  <c r="T71" i="1" s="1"/>
  <c r="S72" i="1"/>
  <c r="T72" i="1" s="1"/>
  <c r="S73" i="1"/>
  <c r="T73" i="1" s="1"/>
  <c r="S74" i="1"/>
  <c r="T74" i="1" s="1"/>
  <c r="S75" i="1"/>
  <c r="T75" i="1" s="1"/>
  <c r="S76" i="1"/>
  <c r="T76" i="1" s="1"/>
  <c r="S77" i="1"/>
  <c r="T77" i="1" s="1"/>
  <c r="S78" i="1"/>
  <c r="T78" i="1" s="1"/>
  <c r="S79" i="1"/>
  <c r="T79" i="1" s="1"/>
  <c r="S80" i="1"/>
  <c r="T80" i="1" s="1"/>
  <c r="S81" i="1"/>
  <c r="T81" i="1" s="1"/>
  <c r="S86" i="1"/>
  <c r="T86" i="1" s="1"/>
  <c r="S87" i="1"/>
  <c r="T87" i="1" s="1"/>
  <c r="S88" i="1"/>
  <c r="T88" i="1" s="1"/>
  <c r="S89" i="1"/>
  <c r="T89" i="1" s="1"/>
  <c r="S90" i="1"/>
  <c r="T90" i="1" s="1"/>
  <c r="S91" i="1"/>
  <c r="T91" i="1" s="1"/>
  <c r="S92" i="1"/>
  <c r="T92" i="1" s="1"/>
  <c r="S93" i="1"/>
  <c r="T93" i="1" s="1"/>
  <c r="S94" i="1"/>
  <c r="T94" i="1" s="1"/>
  <c r="S95" i="1"/>
  <c r="T95" i="1" s="1"/>
  <c r="S96" i="1"/>
  <c r="T96" i="1" s="1"/>
  <c r="S97" i="1"/>
  <c r="T97" i="1" s="1"/>
  <c r="S98" i="1"/>
  <c r="T98" i="1" s="1"/>
  <c r="S99" i="1"/>
  <c r="T99" i="1" s="1"/>
  <c r="S100" i="1"/>
  <c r="T100" i="1" s="1"/>
  <c r="S101" i="1"/>
  <c r="T101" i="1" s="1"/>
  <c r="S102" i="1"/>
  <c r="T102" i="1" s="1"/>
  <c r="S103" i="1"/>
  <c r="T103" i="1" s="1"/>
  <c r="S104" i="1"/>
  <c r="T104" i="1" s="1"/>
  <c r="S105" i="1"/>
  <c r="T105" i="1" s="1"/>
  <c r="S106" i="1"/>
  <c r="T106" i="1" s="1"/>
  <c r="S107" i="1"/>
  <c r="T107" i="1" s="1"/>
  <c r="S108" i="1"/>
  <c r="T108" i="1" s="1"/>
  <c r="S109" i="1"/>
  <c r="T109" i="1" s="1"/>
  <c r="S110" i="1"/>
  <c r="T110" i="1" s="1"/>
  <c r="S111" i="1"/>
  <c r="T111" i="1" s="1"/>
  <c r="S112" i="1"/>
  <c r="T112" i="1" s="1"/>
  <c r="S113" i="1"/>
  <c r="T113" i="1" s="1"/>
  <c r="S114" i="1"/>
  <c r="T114" i="1" s="1"/>
  <c r="S115" i="1"/>
  <c r="T115" i="1" s="1"/>
  <c r="S116" i="1"/>
  <c r="T116" i="1" s="1"/>
  <c r="S117" i="1"/>
  <c r="T117" i="1" s="1"/>
  <c r="S118" i="1"/>
  <c r="T118" i="1" s="1"/>
  <c r="S119" i="1"/>
  <c r="T119" i="1" s="1"/>
  <c r="S120" i="1"/>
  <c r="T120" i="1" s="1"/>
  <c r="S121" i="1"/>
  <c r="T121" i="1" s="1"/>
  <c r="S122" i="1"/>
  <c r="T122" i="1" s="1"/>
  <c r="S123" i="1"/>
  <c r="T123" i="1" s="1"/>
  <c r="S124" i="1"/>
  <c r="T124" i="1" s="1"/>
  <c r="S125" i="1"/>
  <c r="T125" i="1" s="1"/>
  <c r="S126" i="1"/>
  <c r="T126" i="1" s="1"/>
  <c r="S127" i="1"/>
  <c r="T127" i="1" s="1"/>
  <c r="S128" i="1"/>
  <c r="T128" i="1" s="1"/>
  <c r="S129" i="1"/>
  <c r="T129" i="1" s="1"/>
  <c r="S130" i="1"/>
  <c r="T130" i="1" s="1"/>
  <c r="S131" i="1"/>
  <c r="T131" i="1" s="1"/>
  <c r="S132" i="1"/>
  <c r="T132" i="1" s="1"/>
  <c r="S133" i="1"/>
  <c r="T133" i="1" s="1"/>
  <c r="S134" i="1"/>
  <c r="T134" i="1" s="1"/>
  <c r="S135" i="1"/>
  <c r="T135" i="1" s="1"/>
  <c r="S136" i="1"/>
  <c r="T136" i="1" s="1"/>
  <c r="S137" i="1"/>
  <c r="T137" i="1" s="1"/>
  <c r="S138" i="1"/>
  <c r="T138" i="1" s="1"/>
  <c r="S139" i="1"/>
  <c r="T139" i="1" s="1"/>
  <c r="S140" i="1"/>
  <c r="T140" i="1" s="1"/>
  <c r="S141" i="1"/>
  <c r="T141" i="1" s="1"/>
  <c r="S142" i="1"/>
  <c r="T142" i="1" s="1"/>
  <c r="S143" i="1"/>
  <c r="T143" i="1" s="1"/>
  <c r="S144" i="1"/>
  <c r="T144" i="1" s="1"/>
  <c r="S145" i="1"/>
  <c r="T145" i="1" s="1"/>
  <c r="S146" i="1"/>
  <c r="T146" i="1" s="1"/>
  <c r="S147" i="1"/>
  <c r="T147" i="1" s="1"/>
  <c r="S148" i="1"/>
  <c r="T148" i="1" s="1"/>
  <c r="S149" i="1"/>
  <c r="T149" i="1" s="1"/>
  <c r="S150" i="1"/>
  <c r="T150" i="1" s="1"/>
  <c r="S151" i="1"/>
  <c r="T151" i="1" s="1"/>
  <c r="S152" i="1"/>
  <c r="T152" i="1" s="1"/>
  <c r="S153" i="1"/>
  <c r="T153" i="1" s="1"/>
  <c r="S154" i="1"/>
  <c r="T154" i="1" s="1"/>
  <c r="S155" i="1"/>
  <c r="T155" i="1" s="1"/>
  <c r="S156" i="1"/>
  <c r="T156" i="1" s="1"/>
  <c r="S157" i="1"/>
  <c r="T157" i="1" s="1"/>
  <c r="S158" i="1"/>
  <c r="T158" i="1" s="1"/>
  <c r="S159" i="1"/>
  <c r="T159" i="1" s="1"/>
  <c r="S160" i="1"/>
  <c r="T160" i="1" s="1"/>
  <c r="S161" i="1"/>
  <c r="T161" i="1" s="1"/>
  <c r="S162" i="1"/>
  <c r="T162" i="1" s="1"/>
  <c r="S163" i="1"/>
  <c r="T163" i="1" s="1"/>
  <c r="S164" i="1"/>
  <c r="T164" i="1" s="1"/>
  <c r="S165" i="1"/>
  <c r="T165" i="1" s="1"/>
  <c r="S166" i="1"/>
  <c r="T166" i="1" s="1"/>
  <c r="S167" i="1"/>
  <c r="T167" i="1" s="1"/>
  <c r="S168" i="1"/>
  <c r="T168" i="1" s="1"/>
  <c r="S169" i="1"/>
  <c r="T169" i="1" s="1"/>
  <c r="S170" i="1"/>
  <c r="T170" i="1" s="1"/>
  <c r="S171" i="1"/>
  <c r="T171" i="1" s="1"/>
  <c r="S172" i="1"/>
  <c r="T172" i="1" s="1"/>
  <c r="S173" i="1"/>
  <c r="T173" i="1" s="1"/>
  <c r="S174" i="1"/>
  <c r="T174" i="1" s="1"/>
  <c r="S175" i="1"/>
  <c r="T175" i="1" s="1"/>
  <c r="S176" i="1"/>
  <c r="T176" i="1" s="1"/>
  <c r="S177" i="1"/>
  <c r="T177" i="1" s="1"/>
  <c r="S178" i="1"/>
  <c r="T178" i="1" s="1"/>
  <c r="S179" i="1"/>
  <c r="T179" i="1" s="1"/>
  <c r="S180" i="1"/>
  <c r="T180" i="1" s="1"/>
  <c r="S181" i="1"/>
  <c r="T181" i="1" s="1"/>
  <c r="S182" i="1"/>
  <c r="T182" i="1" s="1"/>
  <c r="S183" i="1"/>
  <c r="T183" i="1" s="1"/>
  <c r="S184" i="1"/>
  <c r="T184" i="1" s="1"/>
  <c r="S185" i="1"/>
  <c r="T185" i="1" s="1"/>
  <c r="S186" i="1"/>
  <c r="T186" i="1" s="1"/>
  <c r="S187" i="1"/>
  <c r="T187" i="1" s="1"/>
  <c r="S188" i="1"/>
  <c r="T188" i="1" s="1"/>
  <c r="S189" i="1"/>
  <c r="T189" i="1" s="1"/>
  <c r="S190" i="1"/>
  <c r="T190" i="1" s="1"/>
  <c r="S191" i="1"/>
  <c r="T191" i="1" s="1"/>
  <c r="S192" i="1"/>
  <c r="T192" i="1" s="1"/>
  <c r="S193" i="1"/>
  <c r="T193" i="1" s="1"/>
  <c r="S194" i="1"/>
  <c r="T194" i="1" s="1"/>
  <c r="S195" i="1"/>
  <c r="T195" i="1" s="1"/>
  <c r="S196" i="1"/>
  <c r="T196" i="1" s="1"/>
  <c r="S197" i="1"/>
  <c r="T197" i="1" s="1"/>
  <c r="S198" i="1"/>
  <c r="T198" i="1" s="1"/>
  <c r="S199" i="1"/>
  <c r="T199" i="1" s="1"/>
  <c r="S200" i="1"/>
  <c r="T200" i="1" s="1"/>
  <c r="S201" i="1"/>
  <c r="T201" i="1" s="1"/>
  <c r="S202" i="1"/>
  <c r="T202" i="1" s="1"/>
  <c r="S203" i="1"/>
  <c r="T203" i="1" s="1"/>
  <c r="S204" i="1"/>
  <c r="T204" i="1" s="1"/>
  <c r="S205" i="1"/>
  <c r="T205" i="1" s="1"/>
  <c r="S206" i="1"/>
  <c r="T206" i="1" s="1"/>
  <c r="S207" i="1"/>
  <c r="T207" i="1" s="1"/>
  <c r="S208" i="1"/>
  <c r="T208" i="1" s="1"/>
  <c r="S209" i="1"/>
  <c r="T209" i="1" s="1"/>
  <c r="S210" i="1"/>
  <c r="T210" i="1" s="1"/>
  <c r="S211" i="1"/>
  <c r="T211" i="1" s="1"/>
  <c r="S212" i="1"/>
  <c r="T212" i="1" s="1"/>
  <c r="S213" i="1"/>
  <c r="T213" i="1" s="1"/>
  <c r="S214" i="1"/>
  <c r="T214" i="1" s="1"/>
  <c r="S215" i="1"/>
  <c r="T215" i="1" s="1"/>
  <c r="S216" i="1"/>
  <c r="T216" i="1" s="1"/>
  <c r="S217" i="1"/>
  <c r="T217" i="1" s="1"/>
  <c r="S218" i="1"/>
  <c r="T218" i="1" s="1"/>
  <c r="S219" i="1"/>
  <c r="T219" i="1" s="1"/>
  <c r="S220" i="1"/>
  <c r="T220" i="1" s="1"/>
  <c r="S221" i="1"/>
  <c r="T221" i="1" s="1"/>
  <c r="S222" i="1"/>
  <c r="T222" i="1" s="1"/>
  <c r="S223" i="1"/>
  <c r="T223" i="1" s="1"/>
  <c r="S224" i="1"/>
  <c r="T224" i="1" s="1"/>
  <c r="S225" i="1"/>
  <c r="T225" i="1" s="1"/>
  <c r="S226" i="1"/>
  <c r="T226" i="1" s="1"/>
  <c r="S227" i="1"/>
  <c r="T227" i="1" s="1"/>
  <c r="S228" i="1"/>
  <c r="T228" i="1" s="1"/>
  <c r="S229" i="1"/>
  <c r="T229" i="1" s="1"/>
  <c r="S230" i="1"/>
  <c r="T230" i="1" s="1"/>
  <c r="S231" i="1"/>
  <c r="T231" i="1" s="1"/>
  <c r="S232" i="1"/>
  <c r="T232" i="1" s="1"/>
  <c r="S233" i="1"/>
  <c r="T233" i="1" s="1"/>
  <c r="S234" i="1"/>
  <c r="T234" i="1" s="1"/>
  <c r="S235" i="1"/>
  <c r="T235" i="1" s="1"/>
  <c r="S236" i="1"/>
  <c r="T236" i="1" s="1"/>
  <c r="S237" i="1"/>
  <c r="T237" i="1" s="1"/>
  <c r="S238" i="1"/>
  <c r="T238" i="1" s="1"/>
  <c r="S239" i="1"/>
  <c r="T239" i="1" s="1"/>
  <c r="S240" i="1"/>
  <c r="T240" i="1" s="1"/>
  <c r="S241" i="1"/>
  <c r="T241" i="1" s="1"/>
  <c r="S242" i="1"/>
  <c r="T242" i="1" s="1"/>
  <c r="S243" i="1"/>
  <c r="T243" i="1" s="1"/>
  <c r="S244" i="1"/>
  <c r="T244" i="1" s="1"/>
  <c r="S245" i="1"/>
  <c r="T245" i="1" s="1"/>
  <c r="S246" i="1"/>
  <c r="T246" i="1" s="1"/>
  <c r="S247" i="1"/>
  <c r="T247" i="1" s="1"/>
  <c r="S248" i="1"/>
  <c r="T248" i="1" s="1"/>
  <c r="S249" i="1"/>
  <c r="T249" i="1" s="1"/>
  <c r="S250" i="1"/>
  <c r="T250" i="1" s="1"/>
  <c r="S251" i="1"/>
  <c r="T251" i="1" s="1"/>
  <c r="S252" i="1"/>
  <c r="T252" i="1" s="1"/>
  <c r="S253" i="1"/>
  <c r="T253" i="1" s="1"/>
  <c r="S254" i="1"/>
  <c r="T254" i="1" s="1"/>
  <c r="S255" i="1"/>
  <c r="T255" i="1" s="1"/>
  <c r="S256" i="1"/>
  <c r="T256" i="1" s="1"/>
  <c r="S257" i="1"/>
  <c r="T257" i="1" s="1"/>
  <c r="S258" i="1"/>
  <c r="T258" i="1" s="1"/>
  <c r="S259" i="1"/>
  <c r="T259" i="1" s="1"/>
  <c r="S260" i="1"/>
  <c r="T260" i="1" s="1"/>
  <c r="S261" i="1"/>
  <c r="T261" i="1" s="1"/>
  <c r="S262" i="1"/>
  <c r="T262" i="1" s="1"/>
  <c r="S263" i="1"/>
  <c r="T263" i="1" s="1"/>
  <c r="S264" i="1"/>
  <c r="T264" i="1" s="1"/>
  <c r="S265" i="1"/>
  <c r="T265" i="1" s="1"/>
  <c r="S266" i="1"/>
  <c r="T266" i="1" s="1"/>
  <c r="S267" i="1"/>
  <c r="T267" i="1" s="1"/>
  <c r="S268" i="1"/>
  <c r="T268" i="1" s="1"/>
  <c r="S269" i="1"/>
  <c r="T269" i="1" s="1"/>
  <c r="S270" i="1"/>
  <c r="T270" i="1" s="1"/>
  <c r="S271" i="1"/>
  <c r="T271" i="1" s="1"/>
  <c r="S272" i="1"/>
  <c r="T272" i="1" s="1"/>
  <c r="S273" i="1"/>
  <c r="T273" i="1" s="1"/>
  <c r="S274" i="1"/>
  <c r="T274" i="1" s="1"/>
  <c r="S275" i="1"/>
  <c r="T275" i="1" s="1"/>
  <c r="S276" i="1"/>
  <c r="T276" i="1" s="1"/>
  <c r="S277" i="1"/>
  <c r="T277" i="1" s="1"/>
  <c r="S278" i="1"/>
  <c r="T278" i="1" s="1"/>
  <c r="S279" i="1"/>
  <c r="T279" i="1" s="1"/>
  <c r="S280" i="1"/>
  <c r="T280" i="1" s="1"/>
  <c r="S281" i="1"/>
  <c r="T281" i="1" s="1"/>
  <c r="S282" i="1"/>
  <c r="T282" i="1" s="1"/>
  <c r="S283" i="1"/>
  <c r="T283" i="1" s="1"/>
  <c r="S284" i="1"/>
  <c r="T284" i="1" s="1"/>
  <c r="S285" i="1"/>
  <c r="T285" i="1" s="1"/>
  <c r="S286" i="1"/>
  <c r="T286" i="1" s="1"/>
  <c r="S287" i="1"/>
  <c r="T287" i="1" s="1"/>
  <c r="S288" i="1"/>
  <c r="T288" i="1" s="1"/>
  <c r="S289" i="1"/>
  <c r="T289" i="1" s="1"/>
  <c r="S290" i="1"/>
  <c r="T290" i="1" s="1"/>
  <c r="S291" i="1"/>
  <c r="T291" i="1" s="1"/>
  <c r="S292" i="1"/>
  <c r="T292" i="1" s="1"/>
  <c r="S293" i="1"/>
  <c r="T293" i="1" s="1"/>
  <c r="S294" i="1"/>
  <c r="T294" i="1" s="1"/>
  <c r="S295" i="1"/>
  <c r="T295" i="1" s="1"/>
  <c r="S296" i="1"/>
  <c r="T296" i="1" s="1"/>
  <c r="S297" i="1"/>
  <c r="T297" i="1" s="1"/>
  <c r="S298" i="1"/>
  <c r="T298" i="1" s="1"/>
  <c r="S299" i="1"/>
  <c r="T299" i="1" s="1"/>
  <c r="S300" i="1"/>
  <c r="T300" i="1" s="1"/>
  <c r="S301" i="1"/>
  <c r="T301" i="1" s="1"/>
  <c r="S302" i="1"/>
  <c r="T302" i="1" s="1"/>
  <c r="S303" i="1"/>
  <c r="T303" i="1" s="1"/>
  <c r="S304" i="1"/>
  <c r="T304" i="1" s="1"/>
  <c r="S305" i="1"/>
  <c r="T305" i="1" s="1"/>
  <c r="S306" i="1"/>
  <c r="T306" i="1" s="1"/>
  <c r="S307" i="1"/>
  <c r="T307" i="1" s="1"/>
  <c r="S308" i="1"/>
  <c r="T308" i="1" s="1"/>
  <c r="S309" i="1"/>
  <c r="T309" i="1" s="1"/>
  <c r="S310" i="1"/>
  <c r="T310" i="1" s="1"/>
  <c r="S311" i="1"/>
  <c r="T311" i="1" s="1"/>
  <c r="S312" i="1"/>
  <c r="T312" i="1" s="1"/>
  <c r="S313" i="1"/>
  <c r="T313" i="1" s="1"/>
  <c r="S316" i="1"/>
  <c r="T316" i="1" s="1"/>
  <c r="S317" i="1"/>
  <c r="T317" i="1" s="1"/>
  <c r="S318" i="1"/>
  <c r="T318" i="1" s="1"/>
  <c r="S319" i="1"/>
  <c r="T319" i="1" s="1"/>
  <c r="S320" i="1"/>
  <c r="T320" i="1" s="1"/>
  <c r="S321" i="1"/>
  <c r="T321" i="1" s="1"/>
  <c r="S322" i="1"/>
  <c r="T322" i="1" s="1"/>
  <c r="S323" i="1"/>
  <c r="T323" i="1" s="1"/>
  <c r="S324" i="1"/>
  <c r="T324" i="1" s="1"/>
  <c r="S325" i="1"/>
  <c r="T325" i="1" s="1"/>
  <c r="S326" i="1"/>
  <c r="T326" i="1" s="1"/>
  <c r="S327" i="1"/>
  <c r="T327" i="1" s="1"/>
  <c r="S328" i="1"/>
  <c r="T328" i="1" s="1"/>
  <c r="S329" i="1"/>
  <c r="T329" i="1" s="1"/>
  <c r="S333" i="1"/>
  <c r="T333" i="1" s="1"/>
  <c r="S334" i="1"/>
  <c r="T334" i="1" s="1"/>
  <c r="S335" i="1"/>
  <c r="T335" i="1" s="1"/>
  <c r="S336" i="1"/>
  <c r="T336" i="1" s="1"/>
  <c r="S337" i="1"/>
  <c r="T337" i="1" s="1"/>
  <c r="S338" i="1"/>
  <c r="T338" i="1" s="1"/>
  <c r="S339" i="1"/>
  <c r="T339" i="1" s="1"/>
  <c r="S340" i="1"/>
  <c r="T340" i="1" s="1"/>
  <c r="S341" i="1"/>
  <c r="T341" i="1" s="1"/>
  <c r="S343" i="1"/>
  <c r="T343" i="1" s="1"/>
  <c r="S344" i="1"/>
  <c r="T344" i="1" s="1"/>
  <c r="S345" i="1"/>
  <c r="T345" i="1" s="1"/>
  <c r="S346" i="1"/>
  <c r="T346" i="1" s="1"/>
  <c r="S347" i="1"/>
  <c r="T347" i="1" s="1"/>
  <c r="S348" i="1"/>
  <c r="T348" i="1" s="1"/>
  <c r="S349" i="1"/>
  <c r="T349" i="1" s="1"/>
  <c r="S351" i="1"/>
  <c r="T351" i="1" s="1"/>
  <c r="S352" i="1"/>
  <c r="T352" i="1" s="1"/>
  <c r="S353" i="1"/>
  <c r="T353" i="1" s="1"/>
  <c r="S354" i="1"/>
  <c r="T354" i="1" s="1"/>
  <c r="S355" i="1"/>
  <c r="T355" i="1" s="1"/>
  <c r="S356" i="1"/>
  <c r="T356" i="1" s="1"/>
  <c r="S357" i="1"/>
  <c r="T357" i="1" s="1"/>
  <c r="S359" i="1"/>
  <c r="T359" i="1" s="1"/>
  <c r="S360" i="1"/>
  <c r="T360" i="1" s="1"/>
  <c r="S361" i="1"/>
  <c r="T361" i="1" s="1"/>
  <c r="S362" i="1"/>
  <c r="T362" i="1" s="1"/>
  <c r="S363" i="1"/>
  <c r="T363" i="1" s="1"/>
  <c r="S366" i="1"/>
  <c r="T366" i="1" s="1"/>
  <c r="S367" i="1"/>
  <c r="T367" i="1" s="1"/>
  <c r="S368" i="1"/>
  <c r="T368" i="1" s="1"/>
  <c r="S369" i="1"/>
  <c r="T369" i="1" s="1"/>
  <c r="S370" i="1"/>
  <c r="T370" i="1" s="1"/>
  <c r="S371" i="1"/>
  <c r="T371" i="1" s="1"/>
  <c r="S376" i="1"/>
  <c r="T376" i="1" s="1"/>
  <c r="S2" i="1"/>
  <c r="T2" i="1" s="1"/>
  <c r="AJ567" i="1" l="1"/>
  <c r="AJ568" i="1"/>
  <c r="AJ569" i="1"/>
  <c r="AJ570" i="1"/>
  <c r="AJ571" i="1"/>
  <c r="AJ572" i="1"/>
  <c r="AJ573" i="1"/>
  <c r="AJ574" i="1"/>
  <c r="AJ575" i="1"/>
  <c r="AJ576" i="1"/>
  <c r="AJ577" i="1"/>
  <c r="AJ578" i="1"/>
  <c r="AJ579" i="1"/>
  <c r="AJ580" i="1"/>
  <c r="AJ581" i="1"/>
  <c r="AJ582" i="1"/>
  <c r="AJ583" i="1"/>
  <c r="AJ584" i="1"/>
  <c r="AJ585" i="1"/>
  <c r="AJ586" i="1"/>
  <c r="AJ587" i="1"/>
  <c r="AJ588" i="1"/>
  <c r="AJ589" i="1"/>
  <c r="AJ590" i="1"/>
  <c r="AJ591" i="1"/>
  <c r="AJ592" i="1"/>
  <c r="AJ593" i="1"/>
  <c r="AJ594" i="1"/>
  <c r="AJ595" i="1"/>
  <c r="AJ596" i="1"/>
  <c r="AJ597" i="1"/>
  <c r="AJ598" i="1"/>
  <c r="AJ599" i="1"/>
  <c r="AJ600" i="1"/>
  <c r="AJ601" i="1"/>
  <c r="AJ602" i="1"/>
  <c r="AJ603" i="1"/>
  <c r="AJ604" i="1"/>
  <c r="AJ605" i="1"/>
  <c r="AJ606" i="1"/>
  <c r="AJ607" i="1"/>
  <c r="AJ608" i="1"/>
  <c r="AJ609" i="1"/>
  <c r="AJ610" i="1"/>
  <c r="AJ611" i="1"/>
  <c r="AJ612" i="1"/>
  <c r="AJ613" i="1"/>
  <c r="AJ614" i="1"/>
  <c r="AJ615" i="1"/>
  <c r="AJ616" i="1"/>
  <c r="AJ617" i="1"/>
  <c r="AJ618" i="1"/>
  <c r="AJ619" i="1"/>
  <c r="AJ620" i="1"/>
  <c r="AJ621" i="1"/>
  <c r="AJ622" i="1"/>
  <c r="AJ623" i="1"/>
  <c r="AJ624" i="1"/>
  <c r="AJ625" i="1"/>
  <c r="AJ626" i="1"/>
  <c r="AJ627" i="1"/>
  <c r="AJ628" i="1"/>
  <c r="AJ629" i="1"/>
  <c r="AJ630" i="1"/>
  <c r="AJ631" i="1"/>
  <c r="AJ632" i="1"/>
  <c r="AJ633" i="1"/>
  <c r="AJ634" i="1"/>
  <c r="AJ635" i="1"/>
  <c r="AJ636" i="1"/>
  <c r="AJ637" i="1"/>
  <c r="AJ638" i="1"/>
  <c r="AJ639" i="1"/>
  <c r="AJ640" i="1"/>
  <c r="AJ641" i="1"/>
  <c r="AJ642" i="1"/>
  <c r="AJ643" i="1"/>
  <c r="AJ644" i="1"/>
  <c r="AJ645" i="1"/>
  <c r="AJ646" i="1"/>
  <c r="AJ647" i="1"/>
  <c r="AJ648" i="1"/>
  <c r="AJ649" i="1"/>
  <c r="AJ650" i="1"/>
  <c r="AJ651" i="1"/>
  <c r="AJ652" i="1"/>
  <c r="AJ653" i="1"/>
  <c r="AJ654" i="1"/>
  <c r="AJ508" i="1"/>
  <c r="AJ509" i="1"/>
  <c r="AJ510" i="1"/>
  <c r="AJ511" i="1"/>
  <c r="AJ512" i="1"/>
  <c r="AJ513" i="1"/>
  <c r="AJ514" i="1"/>
  <c r="AJ515" i="1"/>
  <c r="AJ516" i="1"/>
  <c r="AJ517" i="1"/>
  <c r="AJ518" i="1"/>
  <c r="AJ519" i="1"/>
  <c r="AJ520" i="1"/>
  <c r="AJ521" i="1"/>
  <c r="AJ522" i="1"/>
  <c r="AJ523" i="1"/>
  <c r="AJ524" i="1"/>
  <c r="AJ525" i="1"/>
  <c r="AJ526" i="1"/>
  <c r="AJ527" i="1"/>
  <c r="AJ528" i="1"/>
  <c r="AJ529" i="1"/>
  <c r="AJ530" i="1"/>
  <c r="AJ531" i="1"/>
  <c r="AJ532" i="1"/>
  <c r="AJ533" i="1"/>
  <c r="AJ534" i="1"/>
  <c r="AJ535" i="1"/>
  <c r="AJ536" i="1"/>
  <c r="AJ537" i="1"/>
  <c r="AJ538" i="1"/>
  <c r="AJ539" i="1"/>
  <c r="AJ540" i="1"/>
  <c r="AJ541" i="1"/>
  <c r="AJ542" i="1"/>
  <c r="AJ543" i="1"/>
  <c r="AJ544" i="1"/>
  <c r="AJ545" i="1"/>
  <c r="AJ546" i="1"/>
  <c r="AJ547" i="1"/>
  <c r="AJ548" i="1"/>
  <c r="AJ549" i="1"/>
  <c r="AJ550" i="1"/>
  <c r="AJ551" i="1"/>
  <c r="AJ552" i="1"/>
  <c r="AJ553" i="1"/>
  <c r="AJ554" i="1"/>
  <c r="AJ555" i="1"/>
  <c r="AJ556" i="1"/>
  <c r="AJ557" i="1"/>
  <c r="AJ558" i="1"/>
  <c r="AJ559" i="1"/>
  <c r="AJ560" i="1"/>
  <c r="AJ561" i="1"/>
  <c r="AJ562" i="1"/>
  <c r="AJ563" i="1"/>
  <c r="AJ564" i="1"/>
  <c r="AJ565" i="1"/>
  <c r="AJ566" i="1"/>
  <c r="AJ503" i="1"/>
  <c r="AJ504" i="1"/>
  <c r="AJ505" i="1"/>
  <c r="AJ506" i="1"/>
  <c r="AJ507" i="1"/>
  <c r="AJ502" i="1"/>
  <c r="AJ473" i="1"/>
  <c r="AJ474" i="1"/>
  <c r="AJ475" i="1"/>
  <c r="AJ476" i="1"/>
  <c r="AJ477" i="1"/>
  <c r="AJ478" i="1"/>
  <c r="AJ479" i="1"/>
  <c r="AJ480" i="1"/>
  <c r="AJ481" i="1"/>
  <c r="AJ482" i="1"/>
  <c r="AJ483" i="1"/>
  <c r="AJ484" i="1"/>
  <c r="AJ485" i="1"/>
  <c r="AJ486" i="1"/>
  <c r="AJ487" i="1"/>
  <c r="AJ488" i="1"/>
  <c r="AJ489" i="1"/>
  <c r="AJ490" i="1"/>
  <c r="AJ491" i="1"/>
  <c r="AJ492" i="1"/>
  <c r="AJ493" i="1"/>
  <c r="AJ495" i="1"/>
  <c r="AJ496" i="1"/>
  <c r="AJ497" i="1"/>
  <c r="AJ498" i="1"/>
  <c r="AJ499" i="1"/>
  <c r="AJ500" i="1"/>
  <c r="AJ501" i="1"/>
  <c r="AJ472" i="1"/>
  <c r="AJ449" i="1"/>
  <c r="AJ450" i="1"/>
  <c r="AJ451" i="1"/>
  <c r="AJ452" i="1"/>
  <c r="AJ453" i="1"/>
  <c r="AJ454" i="1"/>
  <c r="AJ455" i="1"/>
  <c r="AJ456" i="1"/>
  <c r="AJ457" i="1"/>
  <c r="AJ458" i="1"/>
  <c r="AJ459" i="1"/>
  <c r="AJ460" i="1"/>
  <c r="AJ461" i="1"/>
  <c r="AJ462" i="1"/>
  <c r="AJ469" i="1"/>
  <c r="AJ470" i="1"/>
  <c r="AJ471" i="1"/>
  <c r="AJ448" i="1"/>
  <c r="AJ377" i="1"/>
  <c r="AJ378" i="1"/>
  <c r="AJ379" i="1"/>
  <c r="AJ380" i="1"/>
  <c r="AJ381" i="1"/>
  <c r="AJ382" i="1"/>
  <c r="AJ383" i="1"/>
  <c r="AJ384" i="1"/>
  <c r="AJ385" i="1"/>
  <c r="AJ386" i="1"/>
  <c r="AJ387" i="1"/>
  <c r="AJ388" i="1"/>
  <c r="AJ389" i="1"/>
  <c r="AJ390" i="1"/>
  <c r="AJ391" i="1"/>
  <c r="AJ392" i="1"/>
  <c r="AJ393" i="1"/>
  <c r="AJ394" i="1"/>
  <c r="AJ395" i="1"/>
  <c r="AJ396" i="1"/>
  <c r="AJ397" i="1"/>
  <c r="AJ398" i="1"/>
  <c r="AJ399" i="1"/>
  <c r="AJ400" i="1"/>
  <c r="AJ401" i="1"/>
  <c r="AJ402" i="1"/>
  <c r="AJ403" i="1"/>
  <c r="AJ404" i="1"/>
  <c r="AJ405" i="1"/>
  <c r="AJ406" i="1"/>
  <c r="AJ407" i="1"/>
  <c r="AJ408" i="1"/>
  <c r="AJ409" i="1"/>
  <c r="AJ410" i="1"/>
  <c r="AJ411" i="1"/>
  <c r="AJ412" i="1"/>
  <c r="AJ413" i="1"/>
  <c r="AJ414" i="1"/>
  <c r="AJ415" i="1"/>
  <c r="AJ416" i="1"/>
  <c r="AJ417" i="1"/>
  <c r="AJ418" i="1"/>
  <c r="AJ419" i="1"/>
  <c r="AJ420" i="1"/>
  <c r="AJ421" i="1"/>
  <c r="AJ422" i="1"/>
  <c r="AJ423" i="1"/>
  <c r="AJ424" i="1"/>
  <c r="AJ425" i="1"/>
  <c r="AJ426" i="1"/>
  <c r="AJ427" i="1"/>
  <c r="AJ428" i="1"/>
  <c r="AJ429" i="1"/>
  <c r="AJ430" i="1"/>
  <c r="AJ431" i="1"/>
  <c r="AJ432" i="1"/>
  <c r="AJ433" i="1"/>
  <c r="AJ434" i="1"/>
  <c r="AJ435" i="1"/>
  <c r="AJ436" i="1"/>
  <c r="AJ437" i="1"/>
  <c r="AJ438" i="1"/>
  <c r="AJ439" i="1"/>
  <c r="AJ440" i="1"/>
  <c r="AJ442" i="1"/>
  <c r="AJ443" i="1"/>
  <c r="AJ444" i="1"/>
  <c r="AJ445" i="1"/>
  <c r="AJ446" i="1"/>
  <c r="AJ447" i="1"/>
  <c r="AJ376" i="1"/>
  <c r="AJ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202" i="1"/>
  <c r="AJ203" i="1"/>
  <c r="AJ204" i="1"/>
  <c r="AJ205" i="1"/>
  <c r="AJ206" i="1"/>
  <c r="AJ207" i="1"/>
  <c r="AJ208" i="1"/>
  <c r="AJ209" i="1"/>
  <c r="AJ210" i="1"/>
  <c r="AJ211" i="1"/>
  <c r="AJ212" i="1"/>
  <c r="AJ213" i="1"/>
  <c r="AJ214" i="1"/>
  <c r="AJ215" i="1"/>
  <c r="AJ216" i="1"/>
  <c r="AJ217" i="1"/>
  <c r="AJ218" i="1"/>
  <c r="AJ219" i="1"/>
  <c r="AJ220" i="1"/>
  <c r="AJ221" i="1"/>
  <c r="AJ222" i="1"/>
  <c r="AJ223" i="1"/>
  <c r="AJ224" i="1"/>
  <c r="AJ225" i="1"/>
  <c r="AJ226" i="1"/>
  <c r="AJ227" i="1"/>
  <c r="AJ228" i="1"/>
  <c r="AJ229" i="1"/>
  <c r="AJ230" i="1"/>
  <c r="AJ231" i="1"/>
  <c r="AJ232" i="1"/>
  <c r="AJ233" i="1"/>
  <c r="AJ234" i="1"/>
  <c r="AJ235" i="1"/>
  <c r="AJ236" i="1"/>
  <c r="AJ237" i="1"/>
  <c r="AJ238" i="1"/>
  <c r="AJ239" i="1"/>
  <c r="AJ240" i="1"/>
  <c r="AJ241" i="1"/>
  <c r="AJ242" i="1"/>
  <c r="AJ243" i="1"/>
  <c r="AJ244" i="1"/>
  <c r="AJ245" i="1"/>
  <c r="AJ246" i="1"/>
  <c r="AJ247" i="1"/>
  <c r="AJ248" i="1"/>
  <c r="AJ249" i="1"/>
  <c r="AJ250" i="1"/>
  <c r="AJ251" i="1"/>
  <c r="AJ252" i="1"/>
  <c r="AJ253" i="1"/>
  <c r="AJ254" i="1"/>
  <c r="AJ255" i="1"/>
  <c r="AJ256" i="1"/>
  <c r="AJ257" i="1"/>
  <c r="AJ258" i="1"/>
  <c r="AJ259" i="1"/>
  <c r="AJ260" i="1"/>
  <c r="AJ261" i="1"/>
  <c r="AJ262" i="1"/>
  <c r="AJ263" i="1"/>
  <c r="AJ264" i="1"/>
  <c r="AJ265" i="1"/>
  <c r="AJ266" i="1"/>
  <c r="AJ267" i="1"/>
  <c r="AJ268" i="1"/>
  <c r="AJ269" i="1"/>
  <c r="AJ270" i="1"/>
  <c r="AJ271" i="1"/>
  <c r="AJ272" i="1"/>
  <c r="AJ273" i="1"/>
  <c r="AJ274" i="1"/>
  <c r="AJ275" i="1"/>
  <c r="AJ276" i="1"/>
  <c r="AJ277" i="1"/>
  <c r="AJ278" i="1"/>
  <c r="AJ279" i="1"/>
  <c r="AJ280" i="1"/>
  <c r="AJ281" i="1"/>
  <c r="AJ282" i="1"/>
  <c r="AJ283" i="1"/>
  <c r="AJ284" i="1"/>
  <c r="AJ285" i="1"/>
  <c r="AJ286" i="1"/>
  <c r="AJ287" i="1"/>
  <c r="AJ288" i="1"/>
  <c r="AJ289" i="1"/>
  <c r="AJ290" i="1"/>
  <c r="AJ291" i="1"/>
  <c r="AJ292" i="1"/>
  <c r="AJ293" i="1"/>
  <c r="AJ294" i="1"/>
  <c r="AJ295" i="1"/>
  <c r="AJ296" i="1"/>
  <c r="AJ297" i="1"/>
  <c r="AJ298" i="1"/>
  <c r="AJ299" i="1"/>
  <c r="AJ300" i="1"/>
  <c r="AJ301" i="1"/>
  <c r="AJ302" i="1"/>
  <c r="AJ303" i="1"/>
  <c r="AJ304" i="1"/>
  <c r="AJ305" i="1"/>
  <c r="AJ306" i="1"/>
  <c r="AJ307" i="1"/>
  <c r="AJ308" i="1"/>
  <c r="AJ309" i="1"/>
  <c r="AJ310" i="1"/>
  <c r="AJ311" i="1"/>
  <c r="AJ312" i="1"/>
  <c r="AJ313" i="1"/>
  <c r="AJ316" i="1"/>
  <c r="AJ317" i="1"/>
  <c r="AJ318" i="1"/>
  <c r="AJ319" i="1"/>
  <c r="AJ320" i="1"/>
  <c r="AJ321" i="1"/>
  <c r="AJ322" i="1"/>
  <c r="AJ323" i="1"/>
  <c r="AJ324" i="1"/>
  <c r="AJ325" i="1"/>
  <c r="AJ326" i="1"/>
  <c r="AJ327" i="1"/>
  <c r="AJ328" i="1"/>
  <c r="AJ329" i="1"/>
  <c r="AJ333" i="1"/>
  <c r="AJ334" i="1"/>
  <c r="AJ335" i="1"/>
  <c r="AJ336" i="1"/>
  <c r="AJ337" i="1"/>
  <c r="AJ338" i="1"/>
  <c r="AJ339" i="1"/>
  <c r="AJ340" i="1"/>
  <c r="AJ341" i="1"/>
  <c r="AJ343" i="1"/>
  <c r="AJ344" i="1"/>
  <c r="AJ345" i="1"/>
  <c r="AJ346" i="1"/>
  <c r="AJ347" i="1"/>
  <c r="AJ348" i="1"/>
  <c r="AJ349" i="1"/>
  <c r="AJ351" i="1"/>
  <c r="AJ352" i="1"/>
  <c r="AJ353" i="1"/>
  <c r="AJ354" i="1"/>
  <c r="AJ355" i="1"/>
  <c r="AJ356" i="1"/>
  <c r="AJ357" i="1"/>
  <c r="AJ359" i="1"/>
  <c r="AJ360" i="1"/>
  <c r="AJ361" i="1"/>
  <c r="AJ362" i="1"/>
  <c r="AJ363" i="1"/>
  <c r="AJ366" i="1"/>
  <c r="AJ367" i="1"/>
  <c r="AJ368" i="1"/>
  <c r="AJ369" i="1"/>
  <c r="AJ370" i="1"/>
  <c r="AJ371" i="1"/>
  <c r="AJ375" i="1"/>
  <c r="AJ2" i="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0" i="11"/>
  <c r="I61" i="11"/>
  <c r="I62" i="11"/>
  <c r="I63" i="11"/>
  <c r="I64" i="11"/>
  <c r="I65" i="11"/>
  <c r="I66" i="11"/>
  <c r="I67" i="11"/>
  <c r="I9" i="6"/>
  <c r="I10" i="6"/>
  <c r="I11" i="6"/>
  <c r="I12" i="6"/>
  <c r="I13" i="6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2" i="5"/>
  <c r="I33" i="5"/>
  <c r="I34" i="5"/>
  <c r="I35" i="5"/>
  <c r="I36" i="5"/>
  <c r="I37" i="5"/>
  <c r="I38" i="5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30" i="4"/>
  <c r="I31" i="4"/>
  <c r="I32" i="4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5" i="3"/>
  <c r="I76" i="3"/>
  <c r="I77" i="3"/>
  <c r="I78" i="3"/>
  <c r="I79" i="3"/>
  <c r="I80" i="3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23" i="2"/>
  <c r="I324" i="2"/>
  <c r="I325" i="2"/>
  <c r="I326" i="2"/>
  <c r="I327" i="2"/>
  <c r="I328" i="2"/>
  <c r="I329" i="2"/>
  <c r="I330" i="2"/>
  <c r="I331" i="2"/>
  <c r="I332" i="2"/>
  <c r="I333" i="2"/>
  <c r="I340" i="2"/>
  <c r="I341" i="2"/>
  <c r="I342" i="2"/>
  <c r="I343" i="2"/>
  <c r="I344" i="2"/>
  <c r="I345" i="2"/>
  <c r="I346" i="2"/>
  <c r="I347" i="2"/>
  <c r="I348" i="2"/>
  <c r="I350" i="2"/>
  <c r="I351" i="2"/>
  <c r="I352" i="2"/>
  <c r="I353" i="2"/>
  <c r="I354" i="2"/>
  <c r="I355" i="2"/>
  <c r="I356" i="2"/>
  <c r="I358" i="2"/>
  <c r="I359" i="2"/>
  <c r="I360" i="2"/>
  <c r="I361" i="2"/>
  <c r="I362" i="2"/>
  <c r="I363" i="2"/>
  <c r="I364" i="2"/>
  <c r="I366" i="2"/>
  <c r="I367" i="2"/>
  <c r="I368" i="2"/>
  <c r="I369" i="2"/>
  <c r="I373" i="2"/>
  <c r="I374" i="2"/>
  <c r="I375" i="2"/>
  <c r="AG654" i="1" l="1"/>
  <c r="AL654" i="1" s="1"/>
  <c r="AG653" i="1"/>
  <c r="AL653" i="1" s="1"/>
  <c r="AG652" i="1"/>
  <c r="AL652" i="1" s="1"/>
  <c r="AG651" i="1"/>
  <c r="AL651" i="1" s="1"/>
  <c r="AG650" i="1"/>
  <c r="AL650" i="1" s="1"/>
  <c r="AG649" i="1"/>
  <c r="AL649" i="1" s="1"/>
  <c r="AG648" i="1"/>
  <c r="AL648" i="1" s="1"/>
  <c r="AG647" i="1"/>
  <c r="AL647" i="1" s="1"/>
  <c r="AG646" i="1"/>
  <c r="AL646" i="1" s="1"/>
  <c r="AG645" i="1"/>
  <c r="AL645" i="1" s="1"/>
  <c r="AG644" i="1"/>
  <c r="AL644" i="1" s="1"/>
  <c r="AG643" i="1"/>
  <c r="AL643" i="1" s="1"/>
  <c r="AG642" i="1"/>
  <c r="AL642" i="1" s="1"/>
  <c r="AG641" i="1"/>
  <c r="AL641" i="1" s="1"/>
  <c r="AG640" i="1"/>
  <c r="AL640" i="1" s="1"/>
  <c r="AG639" i="1"/>
  <c r="AL639" i="1" s="1"/>
  <c r="AG638" i="1"/>
  <c r="AL638" i="1" s="1"/>
  <c r="AG637" i="1"/>
  <c r="AL637" i="1" s="1"/>
  <c r="AG636" i="1"/>
  <c r="AL636" i="1" s="1"/>
  <c r="AG635" i="1"/>
  <c r="AL635" i="1" s="1"/>
  <c r="AG634" i="1"/>
  <c r="AL634" i="1" s="1"/>
  <c r="AG633" i="1"/>
  <c r="AL633" i="1" s="1"/>
  <c r="AG632" i="1"/>
  <c r="AL632" i="1" s="1"/>
  <c r="AG631" i="1"/>
  <c r="AL631" i="1" s="1"/>
  <c r="AG630" i="1"/>
  <c r="AL630" i="1" s="1"/>
  <c r="AG629" i="1"/>
  <c r="AL629" i="1" s="1"/>
  <c r="AG628" i="1"/>
  <c r="AL628" i="1" s="1"/>
  <c r="AG627" i="1"/>
  <c r="AL627" i="1" s="1"/>
  <c r="AG626" i="1"/>
  <c r="AL626" i="1" s="1"/>
  <c r="AG625" i="1"/>
  <c r="AL625" i="1" s="1"/>
  <c r="AG624" i="1"/>
  <c r="AL624" i="1" s="1"/>
  <c r="AG623" i="1"/>
  <c r="AL623" i="1" s="1"/>
  <c r="AG622" i="1"/>
  <c r="AL622" i="1" s="1"/>
  <c r="AG621" i="1"/>
  <c r="AL621" i="1" s="1"/>
  <c r="AG620" i="1"/>
  <c r="AL620" i="1" s="1"/>
  <c r="AG619" i="1"/>
  <c r="AL619" i="1" s="1"/>
  <c r="AG618" i="1"/>
  <c r="AL618" i="1" s="1"/>
  <c r="AG617" i="1"/>
  <c r="AL617" i="1" s="1"/>
  <c r="AG616" i="1"/>
  <c r="AL616" i="1" s="1"/>
  <c r="AG615" i="1"/>
  <c r="AL615" i="1" s="1"/>
  <c r="AG614" i="1"/>
  <c r="AL614" i="1" s="1"/>
  <c r="AG613" i="1"/>
  <c r="AL613" i="1" s="1"/>
  <c r="AG612" i="1"/>
  <c r="AL612" i="1" s="1"/>
  <c r="AG611" i="1"/>
  <c r="AL611" i="1" s="1"/>
  <c r="AG610" i="1"/>
  <c r="AL610" i="1" s="1"/>
  <c r="AG609" i="1"/>
  <c r="AL609" i="1" s="1"/>
  <c r="AG608" i="1"/>
  <c r="AL608" i="1" s="1"/>
  <c r="AG607" i="1"/>
  <c r="AL607" i="1" s="1"/>
  <c r="AG606" i="1"/>
  <c r="AL606" i="1" s="1"/>
  <c r="AG605" i="1"/>
  <c r="AL605" i="1" s="1"/>
  <c r="AG604" i="1"/>
  <c r="AL604" i="1" s="1"/>
  <c r="AG603" i="1"/>
  <c r="AL603" i="1" s="1"/>
  <c r="AG602" i="1"/>
  <c r="AL602" i="1" s="1"/>
  <c r="AG601" i="1"/>
  <c r="AL601" i="1" s="1"/>
  <c r="AG600" i="1"/>
  <c r="AL600" i="1" s="1"/>
  <c r="AG599" i="1"/>
  <c r="AL599" i="1" s="1"/>
  <c r="AG598" i="1"/>
  <c r="AL598" i="1" s="1"/>
  <c r="AG597" i="1"/>
  <c r="AL597" i="1" s="1"/>
  <c r="AG596" i="1"/>
  <c r="AL596" i="1" s="1"/>
  <c r="AG595" i="1"/>
  <c r="AL595" i="1" s="1"/>
  <c r="AG594" i="1"/>
  <c r="AL594" i="1" s="1"/>
  <c r="AG593" i="1"/>
  <c r="AL593" i="1" s="1"/>
  <c r="AG592" i="1"/>
  <c r="AL592" i="1" s="1"/>
  <c r="AG591" i="1"/>
  <c r="AL591" i="1" s="1"/>
  <c r="AG590" i="1"/>
  <c r="AL590" i="1" s="1"/>
  <c r="AG589" i="1"/>
  <c r="AL589" i="1" s="1"/>
  <c r="AG588" i="1"/>
  <c r="AL588" i="1" s="1"/>
  <c r="AG587" i="1"/>
  <c r="AL587" i="1" s="1"/>
  <c r="AG586" i="1"/>
  <c r="AL586" i="1" s="1"/>
  <c r="AG585" i="1"/>
  <c r="AL585" i="1" s="1"/>
  <c r="AG584" i="1"/>
  <c r="AL584" i="1" s="1"/>
  <c r="AG583" i="1"/>
  <c r="AL583" i="1" s="1"/>
  <c r="AG582" i="1"/>
  <c r="AL582" i="1" s="1"/>
  <c r="AG581" i="1"/>
  <c r="AL581" i="1" s="1"/>
  <c r="AG580" i="1"/>
  <c r="AL580" i="1" s="1"/>
  <c r="AG579" i="1"/>
  <c r="AL579" i="1" s="1"/>
  <c r="AG578" i="1"/>
  <c r="AL578" i="1" s="1"/>
  <c r="AG577" i="1"/>
  <c r="AL577" i="1" s="1"/>
  <c r="AG576" i="1"/>
  <c r="AL576" i="1" s="1"/>
  <c r="AG575" i="1"/>
  <c r="AL575" i="1" s="1"/>
  <c r="AG574" i="1"/>
  <c r="AL574" i="1" s="1"/>
  <c r="AG573" i="1"/>
  <c r="AL573" i="1" s="1"/>
  <c r="AG572" i="1"/>
  <c r="AL572" i="1" s="1"/>
  <c r="AG571" i="1"/>
  <c r="AL571" i="1" s="1"/>
  <c r="AG570" i="1"/>
  <c r="AL570" i="1" s="1"/>
  <c r="AG569" i="1"/>
  <c r="AL569" i="1" s="1"/>
  <c r="AG568" i="1"/>
  <c r="AL568" i="1" s="1"/>
  <c r="AG567" i="1"/>
  <c r="AL567" i="1" s="1"/>
  <c r="AG566" i="1"/>
  <c r="AL566" i="1" s="1"/>
  <c r="AG508" i="1"/>
  <c r="AL508" i="1" s="1"/>
  <c r="AG509" i="1"/>
  <c r="AL509" i="1" s="1"/>
  <c r="AG510" i="1"/>
  <c r="AL510" i="1" s="1"/>
  <c r="AG511" i="1"/>
  <c r="AL511" i="1" s="1"/>
  <c r="AG512" i="1"/>
  <c r="AL512" i="1" s="1"/>
  <c r="AG513" i="1"/>
  <c r="AL513" i="1" s="1"/>
  <c r="AG514" i="1"/>
  <c r="AL514" i="1" s="1"/>
  <c r="AG515" i="1"/>
  <c r="AL515" i="1" s="1"/>
  <c r="AG516" i="1"/>
  <c r="AL516" i="1" s="1"/>
  <c r="AG517" i="1"/>
  <c r="AL517" i="1" s="1"/>
  <c r="AG518" i="1"/>
  <c r="AL518" i="1" s="1"/>
  <c r="AG519" i="1"/>
  <c r="AL519" i="1" s="1"/>
  <c r="AG520" i="1"/>
  <c r="AL520" i="1" s="1"/>
  <c r="AG521" i="1"/>
  <c r="AL521" i="1" s="1"/>
  <c r="AG522" i="1"/>
  <c r="AL522" i="1" s="1"/>
  <c r="AG523" i="1"/>
  <c r="AL523" i="1" s="1"/>
  <c r="AG524" i="1"/>
  <c r="AL524" i="1" s="1"/>
  <c r="AG525" i="1"/>
  <c r="AL525" i="1" s="1"/>
  <c r="AG526" i="1"/>
  <c r="AL526" i="1" s="1"/>
  <c r="AG527" i="1"/>
  <c r="AL527" i="1" s="1"/>
  <c r="AG528" i="1"/>
  <c r="AL528" i="1" s="1"/>
  <c r="AG529" i="1"/>
  <c r="AL529" i="1" s="1"/>
  <c r="AG530" i="1"/>
  <c r="AL530" i="1" s="1"/>
  <c r="AG531" i="1"/>
  <c r="AL531" i="1" s="1"/>
  <c r="AG532" i="1"/>
  <c r="AL532" i="1" s="1"/>
  <c r="AG533" i="1"/>
  <c r="AL533" i="1" s="1"/>
  <c r="AG534" i="1"/>
  <c r="AL534" i="1" s="1"/>
  <c r="AG535" i="1"/>
  <c r="AL535" i="1" s="1"/>
  <c r="AG536" i="1"/>
  <c r="AL536" i="1" s="1"/>
  <c r="AG537" i="1"/>
  <c r="AL537" i="1" s="1"/>
  <c r="AG538" i="1"/>
  <c r="AL538" i="1" s="1"/>
  <c r="AG539" i="1"/>
  <c r="AL539" i="1" s="1"/>
  <c r="AG540" i="1"/>
  <c r="AL540" i="1" s="1"/>
  <c r="AG541" i="1"/>
  <c r="AL541" i="1" s="1"/>
  <c r="AG542" i="1"/>
  <c r="AL542" i="1" s="1"/>
  <c r="AG543" i="1"/>
  <c r="AL543" i="1" s="1"/>
  <c r="AG544" i="1"/>
  <c r="AL544" i="1" s="1"/>
  <c r="AG545" i="1"/>
  <c r="AL545" i="1" s="1"/>
  <c r="AG546" i="1"/>
  <c r="AL546" i="1" s="1"/>
  <c r="AG547" i="1"/>
  <c r="AL547" i="1" s="1"/>
  <c r="AG548" i="1"/>
  <c r="AL548" i="1" s="1"/>
  <c r="AG549" i="1"/>
  <c r="AL549" i="1" s="1"/>
  <c r="AG550" i="1"/>
  <c r="AL550" i="1" s="1"/>
  <c r="AG551" i="1"/>
  <c r="AL551" i="1" s="1"/>
  <c r="AG552" i="1"/>
  <c r="AL552" i="1" s="1"/>
  <c r="AG553" i="1"/>
  <c r="AL553" i="1" s="1"/>
  <c r="AG554" i="1"/>
  <c r="AL554" i="1" s="1"/>
  <c r="AG555" i="1"/>
  <c r="AL555" i="1" s="1"/>
  <c r="AG556" i="1"/>
  <c r="AL556" i="1" s="1"/>
  <c r="AG557" i="1"/>
  <c r="AL557" i="1" s="1"/>
  <c r="AG558" i="1"/>
  <c r="AL558" i="1" s="1"/>
  <c r="AG559" i="1"/>
  <c r="AL559" i="1" s="1"/>
  <c r="AG560" i="1"/>
  <c r="AL560" i="1" s="1"/>
  <c r="AG561" i="1"/>
  <c r="AL561" i="1" s="1"/>
  <c r="AG562" i="1"/>
  <c r="AL562" i="1" s="1"/>
  <c r="AG563" i="1"/>
  <c r="AL563" i="1" s="1"/>
  <c r="AG564" i="1"/>
  <c r="AL564" i="1" s="1"/>
  <c r="AG565" i="1"/>
  <c r="AL565" i="1" s="1"/>
  <c r="AG507" i="1"/>
  <c r="AL507" i="1" s="1"/>
  <c r="AG503" i="1"/>
  <c r="AL503" i="1" s="1"/>
  <c r="AG504" i="1"/>
  <c r="AL504" i="1" s="1"/>
  <c r="AG505" i="1"/>
  <c r="AL505" i="1" s="1"/>
  <c r="AG506" i="1"/>
  <c r="AL506" i="1" s="1"/>
  <c r="AG502" i="1"/>
  <c r="AL502" i="1" s="1"/>
  <c r="AG473" i="1"/>
  <c r="AL473" i="1" s="1"/>
  <c r="AG474" i="1"/>
  <c r="AL474" i="1" s="1"/>
  <c r="AG475" i="1"/>
  <c r="AL475" i="1" s="1"/>
  <c r="AG476" i="1"/>
  <c r="AL476" i="1" s="1"/>
  <c r="AG477" i="1"/>
  <c r="AL477" i="1" s="1"/>
  <c r="AG478" i="1"/>
  <c r="AL478" i="1" s="1"/>
  <c r="AG479" i="1"/>
  <c r="AL479" i="1" s="1"/>
  <c r="AG480" i="1"/>
  <c r="AL480" i="1" s="1"/>
  <c r="AG481" i="1"/>
  <c r="AL481" i="1" s="1"/>
  <c r="AG482" i="1"/>
  <c r="AL482" i="1" s="1"/>
  <c r="AG483" i="1"/>
  <c r="AL483" i="1" s="1"/>
  <c r="AG484" i="1"/>
  <c r="AL484" i="1" s="1"/>
  <c r="AG485" i="1"/>
  <c r="AL485" i="1" s="1"/>
  <c r="AG486" i="1"/>
  <c r="AL486" i="1" s="1"/>
  <c r="AG487" i="1"/>
  <c r="AL487" i="1" s="1"/>
  <c r="AG488" i="1"/>
  <c r="AL488" i="1" s="1"/>
  <c r="AG489" i="1"/>
  <c r="AL489" i="1" s="1"/>
  <c r="AG490" i="1"/>
  <c r="AL490" i="1" s="1"/>
  <c r="AG491" i="1"/>
  <c r="AL491" i="1" s="1"/>
  <c r="AG492" i="1"/>
  <c r="AL492" i="1" s="1"/>
  <c r="AG493" i="1"/>
  <c r="AL493" i="1" s="1"/>
  <c r="AG495" i="1"/>
  <c r="AL495" i="1" s="1"/>
  <c r="AG496" i="1"/>
  <c r="AL496" i="1" s="1"/>
  <c r="AG497" i="1"/>
  <c r="AL497" i="1" s="1"/>
  <c r="AG498" i="1"/>
  <c r="AL498" i="1" s="1"/>
  <c r="AG499" i="1"/>
  <c r="AL499" i="1" s="1"/>
  <c r="AG500" i="1"/>
  <c r="AL500" i="1" s="1"/>
  <c r="AG501" i="1"/>
  <c r="AL501" i="1" s="1"/>
  <c r="AG472" i="1"/>
  <c r="AL472" i="1" s="1"/>
  <c r="AG449" i="1"/>
  <c r="AL449" i="1" s="1"/>
  <c r="AG450" i="1"/>
  <c r="AL450" i="1" s="1"/>
  <c r="AG451" i="1"/>
  <c r="AL451" i="1" s="1"/>
  <c r="AG452" i="1"/>
  <c r="AL452" i="1" s="1"/>
  <c r="AG453" i="1"/>
  <c r="AL453" i="1" s="1"/>
  <c r="AG454" i="1"/>
  <c r="AL454" i="1" s="1"/>
  <c r="AG455" i="1"/>
  <c r="AL455" i="1" s="1"/>
  <c r="AG456" i="1"/>
  <c r="AL456" i="1" s="1"/>
  <c r="AG457" i="1"/>
  <c r="AL457" i="1" s="1"/>
  <c r="AG458" i="1"/>
  <c r="AL458" i="1" s="1"/>
  <c r="AG459" i="1"/>
  <c r="AL459" i="1" s="1"/>
  <c r="AG460" i="1"/>
  <c r="AL460" i="1" s="1"/>
  <c r="AG461" i="1"/>
  <c r="AL461" i="1" s="1"/>
  <c r="AG462" i="1"/>
  <c r="AL462" i="1" s="1"/>
  <c r="AG469" i="1"/>
  <c r="AL469" i="1" s="1"/>
  <c r="AG470" i="1"/>
  <c r="AL470" i="1" s="1"/>
  <c r="AG471" i="1"/>
  <c r="AL471" i="1" s="1"/>
  <c r="AG448" i="1"/>
  <c r="AL448" i="1" s="1"/>
  <c r="AG377" i="1"/>
  <c r="AL377" i="1" s="1"/>
  <c r="AG378" i="1"/>
  <c r="AL378" i="1" s="1"/>
  <c r="AG379" i="1"/>
  <c r="AL379" i="1" s="1"/>
  <c r="AG380" i="1"/>
  <c r="AL380" i="1" s="1"/>
  <c r="AG381" i="1"/>
  <c r="AL381" i="1" s="1"/>
  <c r="AG382" i="1"/>
  <c r="AL382" i="1" s="1"/>
  <c r="AG383" i="1"/>
  <c r="AL383" i="1" s="1"/>
  <c r="AG384" i="1"/>
  <c r="AL384" i="1" s="1"/>
  <c r="AG385" i="1"/>
  <c r="AL385" i="1" s="1"/>
  <c r="AG386" i="1"/>
  <c r="AL386" i="1" s="1"/>
  <c r="AG387" i="1"/>
  <c r="AL387" i="1" s="1"/>
  <c r="AG388" i="1"/>
  <c r="AL388" i="1" s="1"/>
  <c r="AG389" i="1"/>
  <c r="AL389" i="1" s="1"/>
  <c r="AG390" i="1"/>
  <c r="AL390" i="1" s="1"/>
  <c r="AG391" i="1"/>
  <c r="AL391" i="1" s="1"/>
  <c r="AG392" i="1"/>
  <c r="AL392" i="1" s="1"/>
  <c r="AG393" i="1"/>
  <c r="AL393" i="1" s="1"/>
  <c r="AG394" i="1"/>
  <c r="AL394" i="1" s="1"/>
  <c r="AG395" i="1"/>
  <c r="AL395" i="1" s="1"/>
  <c r="AG396" i="1"/>
  <c r="AL396" i="1" s="1"/>
  <c r="AG397" i="1"/>
  <c r="AL397" i="1" s="1"/>
  <c r="AG398" i="1"/>
  <c r="AL398" i="1" s="1"/>
  <c r="AG399" i="1"/>
  <c r="AL399" i="1" s="1"/>
  <c r="AG400" i="1"/>
  <c r="AL400" i="1" s="1"/>
  <c r="AG401" i="1"/>
  <c r="AL401" i="1" s="1"/>
  <c r="AG402" i="1"/>
  <c r="AL402" i="1" s="1"/>
  <c r="AG403" i="1"/>
  <c r="AL403" i="1" s="1"/>
  <c r="AG404" i="1"/>
  <c r="AL404" i="1" s="1"/>
  <c r="AG405" i="1"/>
  <c r="AL405" i="1" s="1"/>
  <c r="AG406" i="1"/>
  <c r="AL406" i="1" s="1"/>
  <c r="AG407" i="1"/>
  <c r="AL407" i="1" s="1"/>
  <c r="AG408" i="1"/>
  <c r="AL408" i="1" s="1"/>
  <c r="AG409" i="1"/>
  <c r="AL409" i="1" s="1"/>
  <c r="AG410" i="1"/>
  <c r="AL410" i="1" s="1"/>
  <c r="AG411" i="1"/>
  <c r="AL411" i="1" s="1"/>
  <c r="AG412" i="1"/>
  <c r="AL412" i="1" s="1"/>
  <c r="AG413" i="1"/>
  <c r="AL413" i="1" s="1"/>
  <c r="AG414" i="1"/>
  <c r="AL414" i="1" s="1"/>
  <c r="AG415" i="1"/>
  <c r="AL415" i="1" s="1"/>
  <c r="AG416" i="1"/>
  <c r="AL416" i="1" s="1"/>
  <c r="AG417" i="1"/>
  <c r="AL417" i="1" s="1"/>
  <c r="AG418" i="1"/>
  <c r="AL418" i="1" s="1"/>
  <c r="AG419" i="1"/>
  <c r="AL419" i="1" s="1"/>
  <c r="AG420" i="1"/>
  <c r="AL420" i="1" s="1"/>
  <c r="AG421" i="1"/>
  <c r="AL421" i="1" s="1"/>
  <c r="AG422" i="1"/>
  <c r="AL422" i="1" s="1"/>
  <c r="AG423" i="1"/>
  <c r="AL423" i="1" s="1"/>
  <c r="AG424" i="1"/>
  <c r="AL424" i="1" s="1"/>
  <c r="AG425" i="1"/>
  <c r="AL425" i="1" s="1"/>
  <c r="AG426" i="1"/>
  <c r="AL426" i="1" s="1"/>
  <c r="AG427" i="1"/>
  <c r="AL427" i="1" s="1"/>
  <c r="AG428" i="1"/>
  <c r="AL428" i="1" s="1"/>
  <c r="AG429" i="1"/>
  <c r="AL429" i="1" s="1"/>
  <c r="AG430" i="1"/>
  <c r="AL430" i="1" s="1"/>
  <c r="AG431" i="1"/>
  <c r="AL431" i="1" s="1"/>
  <c r="AG432" i="1"/>
  <c r="AL432" i="1" s="1"/>
  <c r="AG433" i="1"/>
  <c r="AL433" i="1" s="1"/>
  <c r="AG434" i="1"/>
  <c r="AL434" i="1" s="1"/>
  <c r="AG435" i="1"/>
  <c r="AL435" i="1" s="1"/>
  <c r="AG436" i="1"/>
  <c r="AL436" i="1" s="1"/>
  <c r="AG437" i="1"/>
  <c r="AL437" i="1" s="1"/>
  <c r="AG438" i="1"/>
  <c r="AL438" i="1" s="1"/>
  <c r="AG439" i="1"/>
  <c r="AL439" i="1" s="1"/>
  <c r="AG440" i="1"/>
  <c r="AL440" i="1" s="1"/>
  <c r="AG442" i="1"/>
  <c r="AL442" i="1" s="1"/>
  <c r="AG443" i="1"/>
  <c r="AL443" i="1" s="1"/>
  <c r="AG444" i="1"/>
  <c r="AL444" i="1" s="1"/>
  <c r="AG445" i="1"/>
  <c r="AL445" i="1" s="1"/>
  <c r="AG446" i="1"/>
  <c r="AL446" i="1" s="1"/>
  <c r="AG447" i="1"/>
  <c r="AL447" i="1" s="1"/>
  <c r="AG376" i="1"/>
  <c r="AL376" i="1" s="1"/>
  <c r="AG3" i="1"/>
  <c r="AL3" i="1" s="1"/>
  <c r="AG4" i="1"/>
  <c r="AL4" i="1" s="1"/>
  <c r="AG5" i="1"/>
  <c r="AL5" i="1" s="1"/>
  <c r="AG6" i="1"/>
  <c r="AL6" i="1" s="1"/>
  <c r="AG7" i="1"/>
  <c r="AL7" i="1" s="1"/>
  <c r="AG8" i="1"/>
  <c r="AL8" i="1" s="1"/>
  <c r="AG9" i="1"/>
  <c r="AL9" i="1" s="1"/>
  <c r="AG10" i="1"/>
  <c r="AL10" i="1" s="1"/>
  <c r="AG11" i="1"/>
  <c r="AL11" i="1" s="1"/>
  <c r="AG12" i="1"/>
  <c r="AL12" i="1" s="1"/>
  <c r="AG13" i="1"/>
  <c r="AL13" i="1" s="1"/>
  <c r="AG14" i="1"/>
  <c r="AL14" i="1" s="1"/>
  <c r="AG15" i="1"/>
  <c r="AL15" i="1" s="1"/>
  <c r="AG16" i="1"/>
  <c r="AL16" i="1" s="1"/>
  <c r="AG17" i="1"/>
  <c r="AL17" i="1" s="1"/>
  <c r="AG18" i="1"/>
  <c r="AL18" i="1" s="1"/>
  <c r="AG19" i="1"/>
  <c r="AL19" i="1" s="1"/>
  <c r="AG20" i="1"/>
  <c r="AL20" i="1" s="1"/>
  <c r="AG21" i="1"/>
  <c r="AL21" i="1" s="1"/>
  <c r="AG22" i="1"/>
  <c r="AL22" i="1" s="1"/>
  <c r="AG23" i="1"/>
  <c r="AL23" i="1" s="1"/>
  <c r="AG24" i="1"/>
  <c r="AL24" i="1" s="1"/>
  <c r="AG25" i="1"/>
  <c r="AL25" i="1" s="1"/>
  <c r="AG26" i="1"/>
  <c r="AL26" i="1" s="1"/>
  <c r="AG27" i="1"/>
  <c r="AL27" i="1" s="1"/>
  <c r="AG28" i="1"/>
  <c r="AL28" i="1" s="1"/>
  <c r="AG29" i="1"/>
  <c r="AL29" i="1" s="1"/>
  <c r="AG30" i="1"/>
  <c r="AL30" i="1" s="1"/>
  <c r="AG31" i="1"/>
  <c r="AL31" i="1" s="1"/>
  <c r="AG32" i="1"/>
  <c r="AL32" i="1" s="1"/>
  <c r="AG33" i="1"/>
  <c r="AL33" i="1" s="1"/>
  <c r="AG34" i="1"/>
  <c r="AL34" i="1" s="1"/>
  <c r="AG35" i="1"/>
  <c r="AL35" i="1" s="1"/>
  <c r="AG36" i="1"/>
  <c r="AL36" i="1" s="1"/>
  <c r="AG37" i="1"/>
  <c r="AL37" i="1" s="1"/>
  <c r="AG38" i="1"/>
  <c r="AL38" i="1" s="1"/>
  <c r="AG39" i="1"/>
  <c r="AL39" i="1" s="1"/>
  <c r="AG40" i="1"/>
  <c r="AL40" i="1" s="1"/>
  <c r="AG41" i="1"/>
  <c r="AL41" i="1" s="1"/>
  <c r="AG42" i="1"/>
  <c r="AL42" i="1" s="1"/>
  <c r="AG43" i="1"/>
  <c r="AL43" i="1" s="1"/>
  <c r="AG44" i="1"/>
  <c r="AL44" i="1" s="1"/>
  <c r="AG45" i="1"/>
  <c r="AL45" i="1" s="1"/>
  <c r="AG46" i="1"/>
  <c r="AL46" i="1" s="1"/>
  <c r="AG47" i="1"/>
  <c r="AL47" i="1" s="1"/>
  <c r="AG48" i="1"/>
  <c r="AL48" i="1" s="1"/>
  <c r="AG49" i="1"/>
  <c r="AL49" i="1" s="1"/>
  <c r="AG50" i="1"/>
  <c r="AL50" i="1" s="1"/>
  <c r="AG51" i="1"/>
  <c r="AL51" i="1" s="1"/>
  <c r="AG52" i="1"/>
  <c r="AL52" i="1" s="1"/>
  <c r="AG53" i="1"/>
  <c r="AL53" i="1" s="1"/>
  <c r="AG54" i="1"/>
  <c r="AL54" i="1" s="1"/>
  <c r="AG55" i="1"/>
  <c r="AL55" i="1" s="1"/>
  <c r="AG56" i="1"/>
  <c r="AL56" i="1" s="1"/>
  <c r="AG57" i="1"/>
  <c r="AL57" i="1" s="1"/>
  <c r="AG58" i="1"/>
  <c r="AL58" i="1" s="1"/>
  <c r="AG59" i="1"/>
  <c r="AL59" i="1" s="1"/>
  <c r="AG60" i="1"/>
  <c r="AL60" i="1" s="1"/>
  <c r="AG61" i="1"/>
  <c r="AL61" i="1" s="1"/>
  <c r="AG62" i="1"/>
  <c r="AL62" i="1" s="1"/>
  <c r="AG63" i="1"/>
  <c r="AL63" i="1" s="1"/>
  <c r="AG64" i="1"/>
  <c r="AL64" i="1" s="1"/>
  <c r="AG65" i="1"/>
  <c r="AL65" i="1" s="1"/>
  <c r="AG66" i="1"/>
  <c r="AL66" i="1" s="1"/>
  <c r="AG67" i="1"/>
  <c r="AL67" i="1" s="1"/>
  <c r="AG68" i="1"/>
  <c r="AL68" i="1" s="1"/>
  <c r="AG69" i="1"/>
  <c r="AL69" i="1" s="1"/>
  <c r="AG70" i="1"/>
  <c r="AL70" i="1" s="1"/>
  <c r="AG71" i="1"/>
  <c r="AL71" i="1" s="1"/>
  <c r="AG72" i="1"/>
  <c r="AL72" i="1" s="1"/>
  <c r="AG73" i="1"/>
  <c r="AL73" i="1" s="1"/>
  <c r="AG74" i="1"/>
  <c r="AL74" i="1" s="1"/>
  <c r="AG75" i="1"/>
  <c r="AL75" i="1" s="1"/>
  <c r="AG76" i="1"/>
  <c r="AL76" i="1" s="1"/>
  <c r="AG77" i="1"/>
  <c r="AL77" i="1" s="1"/>
  <c r="AG78" i="1"/>
  <c r="AL78" i="1" s="1"/>
  <c r="AG79" i="1"/>
  <c r="AL79" i="1" s="1"/>
  <c r="AG80" i="1"/>
  <c r="AL80" i="1" s="1"/>
  <c r="AG81" i="1"/>
  <c r="AL81" i="1" s="1"/>
  <c r="AL86" i="1"/>
  <c r="AG87" i="1"/>
  <c r="AL87" i="1" s="1"/>
  <c r="AG88" i="1"/>
  <c r="AL88" i="1" s="1"/>
  <c r="AG89" i="1"/>
  <c r="AL89" i="1" s="1"/>
  <c r="AG90" i="1"/>
  <c r="AL90" i="1" s="1"/>
  <c r="AG91" i="1"/>
  <c r="AL91" i="1" s="1"/>
  <c r="AG92" i="1"/>
  <c r="AL92" i="1" s="1"/>
  <c r="AG93" i="1"/>
  <c r="AL93" i="1" s="1"/>
  <c r="AG94" i="1"/>
  <c r="AL94" i="1" s="1"/>
  <c r="AG95" i="1"/>
  <c r="AL95" i="1" s="1"/>
  <c r="AG96" i="1"/>
  <c r="AL96" i="1" s="1"/>
  <c r="AG97" i="1"/>
  <c r="AL97" i="1" s="1"/>
  <c r="AG98" i="1"/>
  <c r="AL98" i="1" s="1"/>
  <c r="AG99" i="1"/>
  <c r="AL99" i="1" s="1"/>
  <c r="AG100" i="1"/>
  <c r="AL100" i="1" s="1"/>
  <c r="AG101" i="1"/>
  <c r="AL101" i="1" s="1"/>
  <c r="AG102" i="1"/>
  <c r="AL102" i="1" s="1"/>
  <c r="AG103" i="1"/>
  <c r="AL103" i="1" s="1"/>
  <c r="AG104" i="1"/>
  <c r="AL104" i="1" s="1"/>
  <c r="AG105" i="1"/>
  <c r="AL105" i="1" s="1"/>
  <c r="AG106" i="1"/>
  <c r="AL106" i="1" s="1"/>
  <c r="AG107" i="1"/>
  <c r="AL107" i="1" s="1"/>
  <c r="AG108" i="1"/>
  <c r="AL108" i="1" s="1"/>
  <c r="AG109" i="1"/>
  <c r="AL109" i="1" s="1"/>
  <c r="AG110" i="1"/>
  <c r="AL110" i="1" s="1"/>
  <c r="AG111" i="1"/>
  <c r="AL111" i="1" s="1"/>
  <c r="AG112" i="1"/>
  <c r="AL112" i="1" s="1"/>
  <c r="AG113" i="1"/>
  <c r="AL113" i="1" s="1"/>
  <c r="AG114" i="1"/>
  <c r="AL114" i="1" s="1"/>
  <c r="AG115" i="1"/>
  <c r="AL115" i="1" s="1"/>
  <c r="AG116" i="1"/>
  <c r="AL116" i="1" s="1"/>
  <c r="AG117" i="1"/>
  <c r="AL117" i="1" s="1"/>
  <c r="AG118" i="1"/>
  <c r="AL118" i="1" s="1"/>
  <c r="AG119" i="1"/>
  <c r="AL119" i="1" s="1"/>
  <c r="AG120" i="1"/>
  <c r="AL120" i="1" s="1"/>
  <c r="AG121" i="1"/>
  <c r="AL121" i="1" s="1"/>
  <c r="AG122" i="1"/>
  <c r="AL122" i="1" s="1"/>
  <c r="AG123" i="1"/>
  <c r="AL123" i="1" s="1"/>
  <c r="AG124" i="1"/>
  <c r="AL124" i="1" s="1"/>
  <c r="AG125" i="1"/>
  <c r="AL125" i="1" s="1"/>
  <c r="AG126" i="1"/>
  <c r="AL126" i="1" s="1"/>
  <c r="AG127" i="1"/>
  <c r="AL127" i="1" s="1"/>
  <c r="AG128" i="1"/>
  <c r="AL128" i="1" s="1"/>
  <c r="AG129" i="1"/>
  <c r="AL129" i="1" s="1"/>
  <c r="AG130" i="1"/>
  <c r="AL130" i="1" s="1"/>
  <c r="AG131" i="1"/>
  <c r="AL131" i="1" s="1"/>
  <c r="AG132" i="1"/>
  <c r="AL132" i="1" s="1"/>
  <c r="AG133" i="1"/>
  <c r="AL133" i="1" s="1"/>
  <c r="AG134" i="1"/>
  <c r="AL134" i="1" s="1"/>
  <c r="AG135" i="1"/>
  <c r="AL135" i="1" s="1"/>
  <c r="AG136" i="1"/>
  <c r="AL136" i="1" s="1"/>
  <c r="AG137" i="1"/>
  <c r="AL137" i="1" s="1"/>
  <c r="AG138" i="1"/>
  <c r="AL138" i="1" s="1"/>
  <c r="AG139" i="1"/>
  <c r="AL139" i="1" s="1"/>
  <c r="AG140" i="1"/>
  <c r="AL140" i="1" s="1"/>
  <c r="AG141" i="1"/>
  <c r="AL141" i="1" s="1"/>
  <c r="AG142" i="1"/>
  <c r="AL142" i="1" s="1"/>
  <c r="AG143" i="1"/>
  <c r="AL143" i="1" s="1"/>
  <c r="AG144" i="1"/>
  <c r="AL144" i="1" s="1"/>
  <c r="AG145" i="1"/>
  <c r="AL145" i="1" s="1"/>
  <c r="AG146" i="1"/>
  <c r="AL146" i="1" s="1"/>
  <c r="AG147" i="1"/>
  <c r="AL147" i="1" s="1"/>
  <c r="AG148" i="1"/>
  <c r="AL148" i="1" s="1"/>
  <c r="AG149" i="1"/>
  <c r="AL149" i="1" s="1"/>
  <c r="AG150" i="1"/>
  <c r="AL150" i="1" s="1"/>
  <c r="AG151" i="1"/>
  <c r="AL151" i="1" s="1"/>
  <c r="AG152" i="1"/>
  <c r="AL152" i="1" s="1"/>
  <c r="AG153" i="1"/>
  <c r="AL153" i="1" s="1"/>
  <c r="AG154" i="1"/>
  <c r="AL154" i="1" s="1"/>
  <c r="AG155" i="1"/>
  <c r="AL155" i="1" s="1"/>
  <c r="AG156" i="1"/>
  <c r="AL156" i="1" s="1"/>
  <c r="AG157" i="1"/>
  <c r="AL157" i="1" s="1"/>
  <c r="AG158" i="1"/>
  <c r="AL158" i="1" s="1"/>
  <c r="AG159" i="1"/>
  <c r="AL159" i="1" s="1"/>
  <c r="AG160" i="1"/>
  <c r="AL160" i="1" s="1"/>
  <c r="AG161" i="1"/>
  <c r="AL161" i="1" s="1"/>
  <c r="AG162" i="1"/>
  <c r="AL162" i="1" s="1"/>
  <c r="AG163" i="1"/>
  <c r="AL163" i="1" s="1"/>
  <c r="AG164" i="1"/>
  <c r="AL164" i="1" s="1"/>
  <c r="AG165" i="1"/>
  <c r="AL165" i="1" s="1"/>
  <c r="AG166" i="1"/>
  <c r="AL166" i="1" s="1"/>
  <c r="AG167" i="1"/>
  <c r="AL167" i="1" s="1"/>
  <c r="AG168" i="1"/>
  <c r="AL168" i="1" s="1"/>
  <c r="AG169" i="1"/>
  <c r="AL169" i="1" s="1"/>
  <c r="AG170" i="1"/>
  <c r="AL170" i="1" s="1"/>
  <c r="AG171" i="1"/>
  <c r="AL171" i="1" s="1"/>
  <c r="AG172" i="1"/>
  <c r="AL172" i="1" s="1"/>
  <c r="AG173" i="1"/>
  <c r="AL173" i="1" s="1"/>
  <c r="AG174" i="1"/>
  <c r="AL174" i="1" s="1"/>
  <c r="AG175" i="1"/>
  <c r="AL175" i="1" s="1"/>
  <c r="AG176" i="1"/>
  <c r="AL176" i="1" s="1"/>
  <c r="AG177" i="1"/>
  <c r="AL177" i="1" s="1"/>
  <c r="AG178" i="1"/>
  <c r="AL178" i="1" s="1"/>
  <c r="AG179" i="1"/>
  <c r="AL179" i="1" s="1"/>
  <c r="AG180" i="1"/>
  <c r="AL180" i="1" s="1"/>
  <c r="AG181" i="1"/>
  <c r="AL181" i="1" s="1"/>
  <c r="AG182" i="1"/>
  <c r="AL182" i="1" s="1"/>
  <c r="AG183" i="1"/>
  <c r="AL183" i="1" s="1"/>
  <c r="AG184" i="1"/>
  <c r="AL184" i="1" s="1"/>
  <c r="AG185" i="1"/>
  <c r="AL185" i="1" s="1"/>
  <c r="AG186" i="1"/>
  <c r="AL186" i="1" s="1"/>
  <c r="AG187" i="1"/>
  <c r="AL187" i="1" s="1"/>
  <c r="AG188" i="1"/>
  <c r="AL188" i="1" s="1"/>
  <c r="AG189" i="1"/>
  <c r="AL189" i="1" s="1"/>
  <c r="AG190" i="1"/>
  <c r="AL190" i="1" s="1"/>
  <c r="AG191" i="1"/>
  <c r="AL191" i="1" s="1"/>
  <c r="AG192" i="1"/>
  <c r="AL192" i="1" s="1"/>
  <c r="AG193" i="1"/>
  <c r="AL193" i="1" s="1"/>
  <c r="AG194" i="1"/>
  <c r="AL194" i="1" s="1"/>
  <c r="AG195" i="1"/>
  <c r="AL195" i="1" s="1"/>
  <c r="AG196" i="1"/>
  <c r="AL196" i="1" s="1"/>
  <c r="AG197" i="1"/>
  <c r="AL197" i="1" s="1"/>
  <c r="AG198" i="1"/>
  <c r="AL198" i="1" s="1"/>
  <c r="AG199" i="1"/>
  <c r="AL199" i="1" s="1"/>
  <c r="AG200" i="1"/>
  <c r="AL200" i="1" s="1"/>
  <c r="AG201" i="1"/>
  <c r="AL201" i="1" s="1"/>
  <c r="AG202" i="1"/>
  <c r="AL202" i="1" s="1"/>
  <c r="AG203" i="1"/>
  <c r="AL203" i="1" s="1"/>
  <c r="AG204" i="1"/>
  <c r="AL204" i="1" s="1"/>
  <c r="AG205" i="1"/>
  <c r="AL205" i="1" s="1"/>
  <c r="AG206" i="1"/>
  <c r="AL206" i="1" s="1"/>
  <c r="AG207" i="1"/>
  <c r="AL207" i="1" s="1"/>
  <c r="AG208" i="1"/>
  <c r="AL208" i="1" s="1"/>
  <c r="AG209" i="1"/>
  <c r="AL209" i="1" s="1"/>
  <c r="AG210" i="1"/>
  <c r="AL210" i="1" s="1"/>
  <c r="AG211" i="1"/>
  <c r="AL211" i="1" s="1"/>
  <c r="AG212" i="1"/>
  <c r="AL212" i="1" s="1"/>
  <c r="AG213" i="1"/>
  <c r="AL213" i="1" s="1"/>
  <c r="AG214" i="1"/>
  <c r="AL214" i="1" s="1"/>
  <c r="AG215" i="1"/>
  <c r="AL215" i="1" s="1"/>
  <c r="AG216" i="1"/>
  <c r="AL216" i="1" s="1"/>
  <c r="AG217" i="1"/>
  <c r="AL217" i="1" s="1"/>
  <c r="AG218" i="1"/>
  <c r="AL218" i="1" s="1"/>
  <c r="AG219" i="1"/>
  <c r="AL219" i="1" s="1"/>
  <c r="AG220" i="1"/>
  <c r="AL220" i="1" s="1"/>
  <c r="AG221" i="1"/>
  <c r="AL221" i="1" s="1"/>
  <c r="AG222" i="1"/>
  <c r="AL222" i="1" s="1"/>
  <c r="AG223" i="1"/>
  <c r="AL223" i="1" s="1"/>
  <c r="AG224" i="1"/>
  <c r="AL224" i="1" s="1"/>
  <c r="AG225" i="1"/>
  <c r="AL225" i="1" s="1"/>
  <c r="AG226" i="1"/>
  <c r="AL226" i="1" s="1"/>
  <c r="AG227" i="1"/>
  <c r="AL227" i="1" s="1"/>
  <c r="AG228" i="1"/>
  <c r="AL228" i="1" s="1"/>
  <c r="AG229" i="1"/>
  <c r="AL229" i="1" s="1"/>
  <c r="AG230" i="1"/>
  <c r="AL230" i="1" s="1"/>
  <c r="AG231" i="1"/>
  <c r="AL231" i="1" s="1"/>
  <c r="AG232" i="1"/>
  <c r="AL232" i="1" s="1"/>
  <c r="AG233" i="1"/>
  <c r="AL233" i="1" s="1"/>
  <c r="AG234" i="1"/>
  <c r="AL234" i="1" s="1"/>
  <c r="AG235" i="1"/>
  <c r="AL235" i="1" s="1"/>
  <c r="AG236" i="1"/>
  <c r="AL236" i="1" s="1"/>
  <c r="AG237" i="1"/>
  <c r="AL237" i="1" s="1"/>
  <c r="AG238" i="1"/>
  <c r="AL238" i="1" s="1"/>
  <c r="AG239" i="1"/>
  <c r="AL239" i="1" s="1"/>
  <c r="AG240" i="1"/>
  <c r="AL240" i="1" s="1"/>
  <c r="AG241" i="1"/>
  <c r="AL241" i="1" s="1"/>
  <c r="AG242" i="1"/>
  <c r="AL242" i="1" s="1"/>
  <c r="AG243" i="1"/>
  <c r="AL243" i="1" s="1"/>
  <c r="AG244" i="1"/>
  <c r="AL244" i="1" s="1"/>
  <c r="AG245" i="1"/>
  <c r="AL245" i="1" s="1"/>
  <c r="AG246" i="1"/>
  <c r="AL246" i="1" s="1"/>
  <c r="AG247" i="1"/>
  <c r="AL247" i="1" s="1"/>
  <c r="AG248" i="1"/>
  <c r="AL248" i="1" s="1"/>
  <c r="AG249" i="1"/>
  <c r="AL249" i="1" s="1"/>
  <c r="AG250" i="1"/>
  <c r="AL250" i="1" s="1"/>
  <c r="AG251" i="1"/>
  <c r="AL251" i="1" s="1"/>
  <c r="AG252" i="1"/>
  <c r="AL252" i="1" s="1"/>
  <c r="AG253" i="1"/>
  <c r="AL253" i="1" s="1"/>
  <c r="AG254" i="1"/>
  <c r="AL254" i="1" s="1"/>
  <c r="AG255" i="1"/>
  <c r="AL255" i="1" s="1"/>
  <c r="AG256" i="1"/>
  <c r="AL256" i="1" s="1"/>
  <c r="AG257" i="1"/>
  <c r="AL257" i="1" s="1"/>
  <c r="AG258" i="1"/>
  <c r="AL258" i="1" s="1"/>
  <c r="AG259" i="1"/>
  <c r="AL259" i="1" s="1"/>
  <c r="AG260" i="1"/>
  <c r="AL260" i="1" s="1"/>
  <c r="AG261" i="1"/>
  <c r="AL261" i="1" s="1"/>
  <c r="AG262" i="1"/>
  <c r="AL262" i="1" s="1"/>
  <c r="AG263" i="1"/>
  <c r="AL263" i="1" s="1"/>
  <c r="AG264" i="1"/>
  <c r="AL264" i="1" s="1"/>
  <c r="AG265" i="1"/>
  <c r="AL265" i="1" s="1"/>
  <c r="AG266" i="1"/>
  <c r="AL266" i="1" s="1"/>
  <c r="AG267" i="1"/>
  <c r="AL267" i="1" s="1"/>
  <c r="AG268" i="1"/>
  <c r="AL268" i="1" s="1"/>
  <c r="AG269" i="1"/>
  <c r="AL269" i="1" s="1"/>
  <c r="AG270" i="1"/>
  <c r="AL270" i="1" s="1"/>
  <c r="AG271" i="1"/>
  <c r="AL271" i="1" s="1"/>
  <c r="AG272" i="1"/>
  <c r="AL272" i="1" s="1"/>
  <c r="AG273" i="1"/>
  <c r="AL273" i="1" s="1"/>
  <c r="AG274" i="1"/>
  <c r="AL274" i="1" s="1"/>
  <c r="AG275" i="1"/>
  <c r="AL275" i="1" s="1"/>
  <c r="AG276" i="1"/>
  <c r="AL276" i="1" s="1"/>
  <c r="AG277" i="1"/>
  <c r="AL277" i="1" s="1"/>
  <c r="AG278" i="1"/>
  <c r="AL278" i="1" s="1"/>
  <c r="AG279" i="1"/>
  <c r="AL279" i="1" s="1"/>
  <c r="AG280" i="1"/>
  <c r="AL280" i="1" s="1"/>
  <c r="AG281" i="1"/>
  <c r="AL281" i="1" s="1"/>
  <c r="AG282" i="1"/>
  <c r="AL282" i="1" s="1"/>
  <c r="AG283" i="1"/>
  <c r="AL283" i="1" s="1"/>
  <c r="AG284" i="1"/>
  <c r="AL284" i="1" s="1"/>
  <c r="AG285" i="1"/>
  <c r="AL285" i="1" s="1"/>
  <c r="AG286" i="1"/>
  <c r="AL286" i="1" s="1"/>
  <c r="AG287" i="1"/>
  <c r="AL287" i="1" s="1"/>
  <c r="AG288" i="1"/>
  <c r="AL288" i="1" s="1"/>
  <c r="AG289" i="1"/>
  <c r="AL289" i="1" s="1"/>
  <c r="AG290" i="1"/>
  <c r="AL290" i="1" s="1"/>
  <c r="AG291" i="1"/>
  <c r="AL291" i="1" s="1"/>
  <c r="AG292" i="1"/>
  <c r="AL292" i="1" s="1"/>
  <c r="AG293" i="1"/>
  <c r="AL293" i="1" s="1"/>
  <c r="AG294" i="1"/>
  <c r="AL294" i="1" s="1"/>
  <c r="AG295" i="1"/>
  <c r="AL295" i="1" s="1"/>
  <c r="AG296" i="1"/>
  <c r="AL296" i="1" s="1"/>
  <c r="AG297" i="1"/>
  <c r="AL297" i="1" s="1"/>
  <c r="AG298" i="1"/>
  <c r="AL298" i="1" s="1"/>
  <c r="AG299" i="1"/>
  <c r="AL299" i="1" s="1"/>
  <c r="AG300" i="1"/>
  <c r="AL300" i="1" s="1"/>
  <c r="AG301" i="1"/>
  <c r="AL301" i="1" s="1"/>
  <c r="AG302" i="1"/>
  <c r="AL302" i="1" s="1"/>
  <c r="AG303" i="1"/>
  <c r="AL303" i="1" s="1"/>
  <c r="AG304" i="1"/>
  <c r="AL304" i="1" s="1"/>
  <c r="AG305" i="1"/>
  <c r="AL305" i="1" s="1"/>
  <c r="AG306" i="1"/>
  <c r="AL306" i="1" s="1"/>
  <c r="AG307" i="1"/>
  <c r="AL307" i="1" s="1"/>
  <c r="AG308" i="1"/>
  <c r="AL308" i="1" s="1"/>
  <c r="AG309" i="1"/>
  <c r="AL309" i="1" s="1"/>
  <c r="AG310" i="1"/>
  <c r="AL310" i="1" s="1"/>
  <c r="AG311" i="1"/>
  <c r="AL311" i="1" s="1"/>
  <c r="AG312" i="1"/>
  <c r="AL312" i="1" s="1"/>
  <c r="AG313" i="1"/>
  <c r="AL313" i="1" s="1"/>
  <c r="AG316" i="1"/>
  <c r="AL316" i="1" s="1"/>
  <c r="AG317" i="1"/>
  <c r="AL317" i="1" s="1"/>
  <c r="AG318" i="1"/>
  <c r="AL318" i="1" s="1"/>
  <c r="AG319" i="1"/>
  <c r="AL319" i="1" s="1"/>
  <c r="AG320" i="1"/>
  <c r="AL320" i="1" s="1"/>
  <c r="AG321" i="1"/>
  <c r="AL321" i="1" s="1"/>
  <c r="AG322" i="1"/>
  <c r="AL322" i="1" s="1"/>
  <c r="AG323" i="1"/>
  <c r="AL323" i="1" s="1"/>
  <c r="AG324" i="1"/>
  <c r="AL324" i="1" s="1"/>
  <c r="AG325" i="1"/>
  <c r="AL325" i="1" s="1"/>
  <c r="AG326" i="1"/>
  <c r="AL326" i="1" s="1"/>
  <c r="AG327" i="1"/>
  <c r="AL327" i="1" s="1"/>
  <c r="AG328" i="1"/>
  <c r="AL328" i="1" s="1"/>
  <c r="AG329" i="1"/>
  <c r="AL329" i="1" s="1"/>
  <c r="AG333" i="1"/>
  <c r="AL333" i="1" s="1"/>
  <c r="AG334" i="1"/>
  <c r="AL334" i="1" s="1"/>
  <c r="AG335" i="1"/>
  <c r="AL335" i="1" s="1"/>
  <c r="AG336" i="1"/>
  <c r="AL336" i="1" s="1"/>
  <c r="AG337" i="1"/>
  <c r="AL337" i="1" s="1"/>
  <c r="AG338" i="1"/>
  <c r="AL338" i="1" s="1"/>
  <c r="AG339" i="1"/>
  <c r="AL339" i="1" s="1"/>
  <c r="AG340" i="1"/>
  <c r="AL340" i="1" s="1"/>
  <c r="AG341" i="1"/>
  <c r="AL341" i="1" s="1"/>
  <c r="AG343" i="1"/>
  <c r="AL343" i="1" s="1"/>
  <c r="AG344" i="1"/>
  <c r="AL344" i="1" s="1"/>
  <c r="AG345" i="1"/>
  <c r="AL345" i="1" s="1"/>
  <c r="AG346" i="1"/>
  <c r="AL346" i="1" s="1"/>
  <c r="AG347" i="1"/>
  <c r="AL347" i="1" s="1"/>
  <c r="AG348" i="1"/>
  <c r="AL348" i="1" s="1"/>
  <c r="AG349" i="1"/>
  <c r="AL349" i="1" s="1"/>
  <c r="AG351" i="1"/>
  <c r="AL351" i="1" s="1"/>
  <c r="AG352" i="1"/>
  <c r="AL352" i="1" s="1"/>
  <c r="AG353" i="1"/>
  <c r="AL353" i="1" s="1"/>
  <c r="AG354" i="1"/>
  <c r="AL354" i="1" s="1"/>
  <c r="AG355" i="1"/>
  <c r="AL355" i="1" s="1"/>
  <c r="AG356" i="1"/>
  <c r="AL356" i="1" s="1"/>
  <c r="AG357" i="1"/>
  <c r="AL357" i="1" s="1"/>
  <c r="AG359" i="1"/>
  <c r="AL359" i="1" s="1"/>
  <c r="AG360" i="1"/>
  <c r="AL360" i="1" s="1"/>
  <c r="AG361" i="1"/>
  <c r="AL361" i="1" s="1"/>
  <c r="AG362" i="1"/>
  <c r="AL362" i="1" s="1"/>
  <c r="AG363" i="1"/>
  <c r="AL363" i="1" s="1"/>
  <c r="AG366" i="1"/>
  <c r="AL366" i="1" s="1"/>
  <c r="AG367" i="1"/>
  <c r="AL367" i="1" s="1"/>
  <c r="AG368" i="1"/>
  <c r="AL368" i="1" s="1"/>
  <c r="AG369" i="1"/>
  <c r="AL369" i="1" s="1"/>
  <c r="AG370" i="1"/>
  <c r="AL370" i="1" s="1"/>
  <c r="AG371" i="1"/>
  <c r="AL371" i="1" s="1"/>
  <c r="AL375" i="1"/>
  <c r="AG2" i="1"/>
  <c r="AL2" i="1" s="1"/>
  <c r="AQ656" i="1"/>
  <c r="AQ655" i="1"/>
  <c r="AM506" i="1" l="1"/>
  <c r="F31" i="12" s="1"/>
  <c r="AM375" i="1"/>
  <c r="AM565" i="1"/>
  <c r="F32" i="12" s="1"/>
  <c r="AM447" i="1"/>
  <c r="F28" i="12" s="1"/>
  <c r="AM471" i="1"/>
  <c r="AM501" i="1"/>
  <c r="F30" i="12" s="1"/>
  <c r="AM654" i="1"/>
  <c r="F16" i="9"/>
  <c r="AO654" i="1"/>
  <c r="AO565" i="1"/>
  <c r="AO506" i="1"/>
  <c r="AO501" i="1"/>
  <c r="AO471" i="1"/>
  <c r="AO447" i="1"/>
  <c r="AO375" i="1"/>
  <c r="AW447" i="1"/>
  <c r="Z448" i="1"/>
  <c r="AR448" i="1" s="1"/>
  <c r="Z449" i="1"/>
  <c r="AR449" i="1" s="1"/>
  <c r="Z450" i="1"/>
  <c r="AR450" i="1" s="1"/>
  <c r="AR451" i="1"/>
  <c r="AR452" i="1"/>
  <c r="AR453" i="1"/>
  <c r="AR454" i="1"/>
  <c r="Z507" i="1"/>
  <c r="AR507" i="1" s="1"/>
  <c r="Z508" i="1"/>
  <c r="AR508" i="1" s="1"/>
  <c r="Z509" i="1"/>
  <c r="AR509" i="1" s="1"/>
  <c r="Z510" i="1"/>
  <c r="AR510" i="1" s="1"/>
  <c r="Z511" i="1"/>
  <c r="AR511" i="1" s="1"/>
  <c r="Z512" i="1"/>
  <c r="AR512" i="1" s="1"/>
  <c r="Z513" i="1"/>
  <c r="AR513" i="1" s="1"/>
  <c r="Z514" i="1"/>
  <c r="AR514" i="1" s="1"/>
  <c r="Z515" i="1"/>
  <c r="AR515" i="1" s="1"/>
  <c r="Z516" i="1"/>
  <c r="AR516" i="1" s="1"/>
  <c r="Z517" i="1"/>
  <c r="AR517" i="1" s="1"/>
  <c r="Z518" i="1"/>
  <c r="AR518" i="1" s="1"/>
  <c r="Z519" i="1"/>
  <c r="AR519" i="1" s="1"/>
  <c r="Z520" i="1"/>
  <c r="AR520" i="1" s="1"/>
  <c r="Z521" i="1"/>
  <c r="AR521" i="1" s="1"/>
  <c r="Z522" i="1"/>
  <c r="AR522" i="1" s="1"/>
  <c r="Z523" i="1"/>
  <c r="AR523" i="1" s="1"/>
  <c r="Z524" i="1"/>
  <c r="AR524" i="1" s="1"/>
  <c r="Z525" i="1"/>
  <c r="AR525" i="1" s="1"/>
  <c r="Z526" i="1"/>
  <c r="AR526" i="1" s="1"/>
  <c r="Z527" i="1"/>
  <c r="AR527" i="1" s="1"/>
  <c r="Z528" i="1"/>
  <c r="AR528" i="1" s="1"/>
  <c r="Z529" i="1"/>
  <c r="AR529" i="1" s="1"/>
  <c r="Z530" i="1"/>
  <c r="AR530" i="1" s="1"/>
  <c r="Z531" i="1"/>
  <c r="AR531" i="1" s="1"/>
  <c r="Z532" i="1"/>
  <c r="AR532" i="1" s="1"/>
  <c r="Z533" i="1"/>
  <c r="AR533" i="1" s="1"/>
  <c r="Z534" i="1"/>
  <c r="AR534" i="1" s="1"/>
  <c r="Z535" i="1"/>
  <c r="AR535" i="1" s="1"/>
  <c r="Z536" i="1"/>
  <c r="AR536" i="1" s="1"/>
  <c r="Z537" i="1"/>
  <c r="AR537" i="1" s="1"/>
  <c r="Z538" i="1"/>
  <c r="AR538" i="1" s="1"/>
  <c r="Z539" i="1"/>
  <c r="AR539" i="1" s="1"/>
  <c r="Z540" i="1"/>
  <c r="AR540" i="1" s="1"/>
  <c r="Z541" i="1"/>
  <c r="AR541" i="1" s="1"/>
  <c r="Z542" i="1"/>
  <c r="AR542" i="1" s="1"/>
  <c r="Z543" i="1"/>
  <c r="AR543" i="1" s="1"/>
  <c r="Z544" i="1"/>
  <c r="AR544" i="1" s="1"/>
  <c r="Z545" i="1"/>
  <c r="AR545" i="1" s="1"/>
  <c r="Z546" i="1"/>
  <c r="AR546" i="1" s="1"/>
  <c r="Z547" i="1"/>
  <c r="AR547" i="1" s="1"/>
  <c r="Z548" i="1"/>
  <c r="AR548" i="1" s="1"/>
  <c r="Z549" i="1"/>
  <c r="AR549" i="1" s="1"/>
  <c r="Z550" i="1"/>
  <c r="AR550" i="1" s="1"/>
  <c r="Z551" i="1"/>
  <c r="AR551" i="1" s="1"/>
  <c r="Z552" i="1"/>
  <c r="AR552" i="1" s="1"/>
  <c r="Z553" i="1"/>
  <c r="AR553" i="1" s="1"/>
  <c r="Z554" i="1"/>
  <c r="AR554" i="1" s="1"/>
  <c r="Z555" i="1"/>
  <c r="AR555" i="1" s="1"/>
  <c r="Z556" i="1"/>
  <c r="AR556" i="1" s="1"/>
  <c r="Z557" i="1"/>
  <c r="AR557" i="1" s="1"/>
  <c r="Z558" i="1"/>
  <c r="AR558" i="1" s="1"/>
  <c r="Z559" i="1"/>
  <c r="AR559" i="1" s="1"/>
  <c r="Z560" i="1"/>
  <c r="AR560" i="1" s="1"/>
  <c r="Z561" i="1"/>
  <c r="AR561" i="1" s="1"/>
  <c r="Z562" i="1"/>
  <c r="AR562" i="1" s="1"/>
  <c r="Z563" i="1"/>
  <c r="AR563" i="1" s="1"/>
  <c r="Z564" i="1"/>
  <c r="AR564" i="1" s="1"/>
  <c r="Z565" i="1"/>
  <c r="AR565" i="1" s="1"/>
  <c r="Z502" i="1"/>
  <c r="AR502" i="1" s="1"/>
  <c r="Z503" i="1"/>
  <c r="AR503" i="1" s="1"/>
  <c r="Z504" i="1"/>
  <c r="AR504" i="1" s="1"/>
  <c r="Z505" i="1"/>
  <c r="AR505" i="1" s="1"/>
  <c r="Z506" i="1"/>
  <c r="AR506" i="1" s="1"/>
  <c r="Z472" i="1"/>
  <c r="AR472" i="1" s="1"/>
  <c r="Z473" i="1"/>
  <c r="AR473" i="1" s="1"/>
  <c r="Z474" i="1"/>
  <c r="AR474" i="1" s="1"/>
  <c r="Z475" i="1"/>
  <c r="AR475" i="1" s="1"/>
  <c r="Z476" i="1"/>
  <c r="AR476" i="1" s="1"/>
  <c r="Z477" i="1"/>
  <c r="AR477" i="1" s="1"/>
  <c r="Z376" i="1"/>
  <c r="AR376" i="1" s="1"/>
  <c r="Z377" i="1"/>
  <c r="AR377" i="1" s="1"/>
  <c r="Z378" i="1"/>
  <c r="AR378" i="1" s="1"/>
  <c r="Z379" i="1"/>
  <c r="AR379" i="1" s="1"/>
  <c r="Z380" i="1"/>
  <c r="AR380" i="1" s="1"/>
  <c r="Z381" i="1"/>
  <c r="AR381" i="1" s="1"/>
  <c r="Z382" i="1"/>
  <c r="AR382" i="1" s="1"/>
  <c r="Z383" i="1"/>
  <c r="AR383" i="1" s="1"/>
  <c r="Z384" i="1"/>
  <c r="AR384" i="1" s="1"/>
  <c r="Z385" i="1"/>
  <c r="AR385" i="1" s="1"/>
  <c r="Z386" i="1"/>
  <c r="AR386" i="1" s="1"/>
  <c r="Z387" i="1"/>
  <c r="AR387" i="1" s="1"/>
  <c r="Z388" i="1"/>
  <c r="AR388" i="1" s="1"/>
  <c r="Z389" i="1"/>
  <c r="AR389" i="1" s="1"/>
  <c r="Z390" i="1"/>
  <c r="AR390" i="1" s="1"/>
  <c r="Z391" i="1"/>
  <c r="AR391" i="1" s="1"/>
  <c r="Z392" i="1"/>
  <c r="AR392" i="1" s="1"/>
  <c r="Z393" i="1"/>
  <c r="AR393" i="1" s="1"/>
  <c r="Z394" i="1"/>
  <c r="AR394" i="1" s="1"/>
  <c r="Z395" i="1"/>
  <c r="AR395" i="1" s="1"/>
  <c r="Z396" i="1"/>
  <c r="AR396" i="1" s="1"/>
  <c r="Z397" i="1"/>
  <c r="AR397" i="1" s="1"/>
  <c r="Z398" i="1"/>
  <c r="AR398" i="1" s="1"/>
  <c r="Z399" i="1"/>
  <c r="AR399" i="1" s="1"/>
  <c r="Z400" i="1"/>
  <c r="AR400" i="1" s="1"/>
  <c r="Z401" i="1"/>
  <c r="AR401" i="1" s="1"/>
  <c r="Z402" i="1"/>
  <c r="AR402" i="1" s="1"/>
  <c r="Z403" i="1"/>
  <c r="AR403" i="1" s="1"/>
  <c r="Z404" i="1"/>
  <c r="AR404" i="1" s="1"/>
  <c r="Z405" i="1"/>
  <c r="AR405" i="1" s="1"/>
  <c r="Z406" i="1"/>
  <c r="AR406" i="1" s="1"/>
  <c r="Z407" i="1"/>
  <c r="AR407" i="1" s="1"/>
  <c r="Z408" i="1"/>
  <c r="AR408" i="1" s="1"/>
  <c r="Z409" i="1"/>
  <c r="AR409" i="1" s="1"/>
  <c r="Z410" i="1"/>
  <c r="AR410" i="1" s="1"/>
  <c r="Z411" i="1"/>
  <c r="AR411" i="1" s="1"/>
  <c r="Z412" i="1"/>
  <c r="AR412" i="1" s="1"/>
  <c r="Z413" i="1"/>
  <c r="AR413" i="1" s="1"/>
  <c r="Z414" i="1"/>
  <c r="AR414" i="1" s="1"/>
  <c r="Z415" i="1"/>
  <c r="AR415" i="1" s="1"/>
  <c r="Z416" i="1"/>
  <c r="AR416" i="1" s="1"/>
  <c r="Z417" i="1"/>
  <c r="AR417" i="1" s="1"/>
  <c r="Z418" i="1"/>
  <c r="AR418" i="1" s="1"/>
  <c r="Z419" i="1"/>
  <c r="AR419" i="1" s="1"/>
  <c r="Z420" i="1"/>
  <c r="AR420" i="1" s="1"/>
  <c r="Z421" i="1"/>
  <c r="AR421" i="1" s="1"/>
  <c r="Z422" i="1"/>
  <c r="AR422" i="1" s="1"/>
  <c r="Z423" i="1"/>
  <c r="AR423" i="1" s="1"/>
  <c r="Z424" i="1"/>
  <c r="AR424" i="1" s="1"/>
  <c r="Z425" i="1"/>
  <c r="AR425" i="1" s="1"/>
  <c r="Z426" i="1"/>
  <c r="AR426" i="1" s="1"/>
  <c r="Z427" i="1"/>
  <c r="AR427" i="1" s="1"/>
  <c r="Z428" i="1"/>
  <c r="AR428" i="1" s="1"/>
  <c r="Z429" i="1"/>
  <c r="AR429" i="1" s="1"/>
  <c r="Z430" i="1"/>
  <c r="AR430" i="1" s="1"/>
  <c r="Z431" i="1"/>
  <c r="AR431" i="1" s="1"/>
  <c r="Z432" i="1"/>
  <c r="AR432" i="1" s="1"/>
  <c r="Z433" i="1"/>
  <c r="AR433" i="1" s="1"/>
  <c r="Z434" i="1"/>
  <c r="AR434" i="1" s="1"/>
  <c r="Z435" i="1"/>
  <c r="AR435" i="1" s="1"/>
  <c r="Z436" i="1"/>
  <c r="AR436" i="1" s="1"/>
  <c r="Z437" i="1"/>
  <c r="AR437" i="1" s="1"/>
  <c r="Z438" i="1"/>
  <c r="AR438" i="1" s="1"/>
  <c r="Z439" i="1"/>
  <c r="AR439" i="1" s="1"/>
  <c r="Z440" i="1"/>
  <c r="AR440" i="1" s="1"/>
  <c r="Z442" i="1"/>
  <c r="AR442" i="1" s="1"/>
  <c r="Z443" i="1"/>
  <c r="AR443" i="1" s="1"/>
  <c r="Z444" i="1"/>
  <c r="AR444" i="1" s="1"/>
  <c r="Z445" i="1"/>
  <c r="AR445" i="1" s="1"/>
  <c r="Z446" i="1"/>
  <c r="AR446" i="1" s="1"/>
  <c r="Z447" i="1"/>
  <c r="AR447" i="1" s="1"/>
  <c r="Z566" i="1"/>
  <c r="AR566" i="1" s="1"/>
  <c r="Z567" i="1"/>
  <c r="AR567" i="1" s="1"/>
  <c r="Z568" i="1"/>
  <c r="AR568" i="1" s="1"/>
  <c r="Z569" i="1"/>
  <c r="AR569" i="1" s="1"/>
  <c r="Z570" i="1"/>
  <c r="AR570" i="1" s="1"/>
  <c r="Z571" i="1"/>
  <c r="AR571" i="1" s="1"/>
  <c r="Z572" i="1"/>
  <c r="AR572" i="1" s="1"/>
  <c r="Z573" i="1"/>
  <c r="AR573" i="1" s="1"/>
  <c r="Z574" i="1"/>
  <c r="AR574" i="1" s="1"/>
  <c r="Z575" i="1"/>
  <c r="AR575" i="1" s="1"/>
  <c r="Z576" i="1"/>
  <c r="AR576" i="1" s="1"/>
  <c r="Z577" i="1"/>
  <c r="AR577" i="1" s="1"/>
  <c r="Z578" i="1"/>
  <c r="AR578" i="1" s="1"/>
  <c r="Z579" i="1"/>
  <c r="AR579" i="1" s="1"/>
  <c r="Z580" i="1"/>
  <c r="AR580" i="1" s="1"/>
  <c r="Z581" i="1"/>
  <c r="AR581" i="1" s="1"/>
  <c r="Z582" i="1"/>
  <c r="AR582" i="1" s="1"/>
  <c r="Z583" i="1"/>
  <c r="AR583" i="1" s="1"/>
  <c r="Z584" i="1"/>
  <c r="AR584" i="1" s="1"/>
  <c r="Z585" i="1"/>
  <c r="AR585" i="1" s="1"/>
  <c r="Z586" i="1"/>
  <c r="AR586" i="1" s="1"/>
  <c r="Z587" i="1"/>
  <c r="AR587" i="1" s="1"/>
  <c r="Z588" i="1"/>
  <c r="AR588" i="1" s="1"/>
  <c r="Z589" i="1"/>
  <c r="AR589" i="1" s="1"/>
  <c r="Z590" i="1"/>
  <c r="AR590" i="1" s="1"/>
  <c r="Z591" i="1"/>
  <c r="AR591" i="1" s="1"/>
  <c r="Z592" i="1"/>
  <c r="AR592" i="1" s="1"/>
  <c r="Z593" i="1"/>
  <c r="AR593" i="1" s="1"/>
  <c r="Z594" i="1"/>
  <c r="AR594" i="1" s="1"/>
  <c r="Z595" i="1"/>
  <c r="AR595" i="1" s="1"/>
  <c r="Z596" i="1"/>
  <c r="AR596" i="1" s="1"/>
  <c r="Z597" i="1"/>
  <c r="AR597" i="1" s="1"/>
  <c r="Z598" i="1"/>
  <c r="AR598" i="1" s="1"/>
  <c r="Z599" i="1"/>
  <c r="AR599" i="1" s="1"/>
  <c r="Z600" i="1"/>
  <c r="AR600" i="1" s="1"/>
  <c r="Z601" i="1"/>
  <c r="AR601" i="1" s="1"/>
  <c r="Z602" i="1"/>
  <c r="AR602" i="1" s="1"/>
  <c r="Z603" i="1"/>
  <c r="AR603" i="1" s="1"/>
  <c r="Z604" i="1"/>
  <c r="AR604" i="1" s="1"/>
  <c r="Z605" i="1"/>
  <c r="AR605" i="1" s="1"/>
  <c r="Z606" i="1"/>
  <c r="AR606" i="1" s="1"/>
  <c r="Z607" i="1"/>
  <c r="AR607" i="1" s="1"/>
  <c r="Z608" i="1"/>
  <c r="AR608" i="1" s="1"/>
  <c r="Z609" i="1"/>
  <c r="AR609" i="1" s="1"/>
  <c r="Z610" i="1"/>
  <c r="AR610" i="1" s="1"/>
  <c r="Z611" i="1"/>
  <c r="AR611" i="1" s="1"/>
  <c r="Z612" i="1"/>
  <c r="AR612" i="1" s="1"/>
  <c r="Z613" i="1"/>
  <c r="AR613" i="1" s="1"/>
  <c r="Z614" i="1"/>
  <c r="AR614" i="1" s="1"/>
  <c r="Z615" i="1"/>
  <c r="AR615" i="1" s="1"/>
  <c r="Z616" i="1"/>
  <c r="AR616" i="1" s="1"/>
  <c r="Z617" i="1"/>
  <c r="AR617" i="1" s="1"/>
  <c r="Z618" i="1"/>
  <c r="AR618" i="1" s="1"/>
  <c r="Z619" i="1"/>
  <c r="AR619" i="1" s="1"/>
  <c r="Z620" i="1"/>
  <c r="AR620" i="1" s="1"/>
  <c r="Z621" i="1"/>
  <c r="AR621" i="1" s="1"/>
  <c r="Z622" i="1"/>
  <c r="AR622" i="1" s="1"/>
  <c r="Z623" i="1"/>
  <c r="AR623" i="1" s="1"/>
  <c r="Z624" i="1"/>
  <c r="AR624" i="1" s="1"/>
  <c r="Z625" i="1"/>
  <c r="AR625" i="1" s="1"/>
  <c r="Z626" i="1"/>
  <c r="AR626" i="1" s="1"/>
  <c r="Z627" i="1"/>
  <c r="AR627" i="1" s="1"/>
  <c r="Z628" i="1"/>
  <c r="AR628" i="1" s="1"/>
  <c r="Z629" i="1"/>
  <c r="AR629" i="1" s="1"/>
  <c r="Z630" i="1"/>
  <c r="AR630" i="1" s="1"/>
  <c r="Z631" i="1"/>
  <c r="AR631" i="1" s="1"/>
  <c r="Z632" i="1"/>
  <c r="AR632" i="1" s="1"/>
  <c r="Z633" i="1"/>
  <c r="AR633" i="1" s="1"/>
  <c r="Z634" i="1"/>
  <c r="AR634" i="1" s="1"/>
  <c r="Z635" i="1"/>
  <c r="AR635" i="1" s="1"/>
  <c r="Z636" i="1"/>
  <c r="AR636" i="1" s="1"/>
  <c r="Z637" i="1"/>
  <c r="AR637" i="1" s="1"/>
  <c r="Z638" i="1"/>
  <c r="AR638" i="1" s="1"/>
  <c r="Z639" i="1"/>
  <c r="AR639" i="1" s="1"/>
  <c r="Z640" i="1"/>
  <c r="AR640" i="1" s="1"/>
  <c r="Z641" i="1"/>
  <c r="AR641" i="1" s="1"/>
  <c r="Z642" i="1"/>
  <c r="AR642" i="1" s="1"/>
  <c r="Z643" i="1"/>
  <c r="AR643" i="1" s="1"/>
  <c r="Z644" i="1"/>
  <c r="AR644" i="1" s="1"/>
  <c r="Z645" i="1"/>
  <c r="AR645" i="1" s="1"/>
  <c r="Z646" i="1"/>
  <c r="AR646" i="1" s="1"/>
  <c r="Z647" i="1"/>
  <c r="AR647" i="1" s="1"/>
  <c r="Z648" i="1"/>
  <c r="AR648" i="1" s="1"/>
  <c r="Z649" i="1"/>
  <c r="AR649" i="1" s="1"/>
  <c r="Z650" i="1"/>
  <c r="AR650" i="1" s="1"/>
  <c r="Z651" i="1"/>
  <c r="AR651" i="1" s="1"/>
  <c r="Z652" i="1"/>
  <c r="AR652" i="1" s="1"/>
  <c r="Z653" i="1"/>
  <c r="AR653" i="1" s="1"/>
  <c r="Z654" i="1"/>
  <c r="AR654" i="1" s="1"/>
  <c r="Z2" i="1"/>
  <c r="AR2" i="1" s="1"/>
  <c r="Z3" i="1"/>
  <c r="AR3" i="1" s="1"/>
  <c r="Z4" i="1"/>
  <c r="AR4" i="1" s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157" i="1"/>
  <c r="AR158" i="1"/>
  <c r="AR159" i="1"/>
  <c r="AR160" i="1"/>
  <c r="AR161" i="1"/>
  <c r="AR162" i="1"/>
  <c r="AR163" i="1"/>
  <c r="AR164" i="1"/>
  <c r="AR165" i="1"/>
  <c r="AR166" i="1"/>
  <c r="AR167" i="1"/>
  <c r="AR168" i="1"/>
  <c r="AR169" i="1"/>
  <c r="AR170" i="1"/>
  <c r="AR171" i="1"/>
  <c r="AR172" i="1"/>
  <c r="AR173" i="1"/>
  <c r="AR174" i="1"/>
  <c r="AR175" i="1"/>
  <c r="AR176" i="1"/>
  <c r="AR177" i="1"/>
  <c r="AR178" i="1"/>
  <c r="AR179" i="1"/>
  <c r="AR180" i="1"/>
  <c r="AR181" i="1"/>
  <c r="AR182" i="1"/>
  <c r="AR183" i="1"/>
  <c r="AR184" i="1"/>
  <c r="AR185" i="1"/>
  <c r="AR186" i="1"/>
  <c r="AR187" i="1"/>
  <c r="AR188" i="1"/>
  <c r="AR189" i="1"/>
  <c r="AR190" i="1"/>
  <c r="AR191" i="1"/>
  <c r="AR192" i="1"/>
  <c r="AR193" i="1"/>
  <c r="AR194" i="1"/>
  <c r="AR195" i="1"/>
  <c r="AR196" i="1"/>
  <c r="AR197" i="1"/>
  <c r="AR198" i="1"/>
  <c r="AR199" i="1"/>
  <c r="AR200" i="1"/>
  <c r="AR201" i="1"/>
  <c r="AR202" i="1"/>
  <c r="AR203" i="1"/>
  <c r="AR204" i="1"/>
  <c r="AR205" i="1"/>
  <c r="AR206" i="1"/>
  <c r="AR207" i="1"/>
  <c r="AR208" i="1"/>
  <c r="AR209" i="1"/>
  <c r="AR210" i="1"/>
  <c r="AR211" i="1"/>
  <c r="AR212" i="1"/>
  <c r="AR213" i="1"/>
  <c r="AR214" i="1"/>
  <c r="AR215" i="1"/>
  <c r="AR216" i="1"/>
  <c r="AR217" i="1"/>
  <c r="AR218" i="1"/>
  <c r="AR219" i="1"/>
  <c r="AR220" i="1"/>
  <c r="AR221" i="1"/>
  <c r="AR222" i="1"/>
  <c r="AR223" i="1"/>
  <c r="AR224" i="1"/>
  <c r="AR225" i="1"/>
  <c r="AR226" i="1"/>
  <c r="AR227" i="1"/>
  <c r="AR228" i="1"/>
  <c r="AR229" i="1"/>
  <c r="AR230" i="1"/>
  <c r="AR231" i="1"/>
  <c r="AR232" i="1"/>
  <c r="AR233" i="1"/>
  <c r="AR234" i="1"/>
  <c r="AR235" i="1"/>
  <c r="AR236" i="1"/>
  <c r="AR237" i="1"/>
  <c r="AR238" i="1"/>
  <c r="AR239" i="1"/>
  <c r="AR240" i="1"/>
  <c r="AR241" i="1"/>
  <c r="AR242" i="1"/>
  <c r="AR243" i="1"/>
  <c r="AR244" i="1"/>
  <c r="AR245" i="1"/>
  <c r="AR246" i="1"/>
  <c r="AR247" i="1"/>
  <c r="AR248" i="1"/>
  <c r="AR249" i="1"/>
  <c r="AR250" i="1"/>
  <c r="AR251" i="1"/>
  <c r="AR252" i="1"/>
  <c r="AR253" i="1"/>
  <c r="AR254" i="1"/>
  <c r="AR255" i="1"/>
  <c r="AR256" i="1"/>
  <c r="AR257" i="1"/>
  <c r="AR258" i="1"/>
  <c r="AR259" i="1"/>
  <c r="AR260" i="1"/>
  <c r="AR261" i="1"/>
  <c r="AR262" i="1"/>
  <c r="AR263" i="1"/>
  <c r="AR264" i="1"/>
  <c r="AR265" i="1"/>
  <c r="AR266" i="1"/>
  <c r="AR267" i="1"/>
  <c r="AR268" i="1"/>
  <c r="AR269" i="1"/>
  <c r="AR270" i="1"/>
  <c r="AR271" i="1"/>
  <c r="AR272" i="1"/>
  <c r="AR273" i="1"/>
  <c r="AR274" i="1"/>
  <c r="AR275" i="1"/>
  <c r="AR276" i="1"/>
  <c r="AR277" i="1"/>
  <c r="AR278" i="1"/>
  <c r="AR279" i="1"/>
  <c r="AR280" i="1"/>
  <c r="AR281" i="1"/>
  <c r="AR282" i="1"/>
  <c r="AR283" i="1"/>
  <c r="AR284" i="1"/>
  <c r="AR285" i="1"/>
  <c r="AR286" i="1"/>
  <c r="AR287" i="1"/>
  <c r="AR288" i="1"/>
  <c r="AR289" i="1"/>
  <c r="AR290" i="1"/>
  <c r="AR291" i="1"/>
  <c r="AR292" i="1"/>
  <c r="AR293" i="1"/>
  <c r="AR294" i="1"/>
  <c r="AR295" i="1"/>
  <c r="AR296" i="1"/>
  <c r="AR297" i="1"/>
  <c r="AR298" i="1"/>
  <c r="AR299" i="1"/>
  <c r="AR300" i="1"/>
  <c r="AR301" i="1"/>
  <c r="AR302" i="1"/>
  <c r="AR303" i="1"/>
  <c r="AR304" i="1"/>
  <c r="AR305" i="1"/>
  <c r="AR306" i="1"/>
  <c r="AR307" i="1"/>
  <c r="AR308" i="1"/>
  <c r="AR309" i="1"/>
  <c r="AR310" i="1"/>
  <c r="AR311" i="1"/>
  <c r="AR312" i="1"/>
  <c r="AR316" i="1"/>
  <c r="AR317" i="1"/>
  <c r="AR318" i="1"/>
  <c r="AR319" i="1"/>
  <c r="AR320" i="1"/>
  <c r="AR321" i="1"/>
  <c r="AR322" i="1"/>
  <c r="AR323" i="1"/>
  <c r="AR324" i="1"/>
  <c r="AR325" i="1"/>
  <c r="AR326" i="1"/>
  <c r="AR327" i="1"/>
  <c r="AR328" i="1"/>
  <c r="AR329" i="1"/>
  <c r="AR334" i="1"/>
  <c r="AR335" i="1"/>
  <c r="AR336" i="1"/>
  <c r="AR337" i="1"/>
  <c r="AR338" i="1"/>
  <c r="AR339" i="1"/>
  <c r="AR340" i="1"/>
  <c r="AR341" i="1"/>
  <c r="AR343" i="1"/>
  <c r="AR344" i="1"/>
  <c r="AR345" i="1"/>
  <c r="AR346" i="1"/>
  <c r="AR347" i="1"/>
  <c r="AR348" i="1"/>
  <c r="AR349" i="1"/>
  <c r="AR351" i="1"/>
  <c r="AR352" i="1"/>
  <c r="AR353" i="1"/>
  <c r="AR354" i="1"/>
  <c r="AR355" i="1"/>
  <c r="AR356" i="1"/>
  <c r="AR357" i="1"/>
  <c r="AR366" i="1"/>
  <c r="AR367" i="1"/>
  <c r="AR368" i="1"/>
  <c r="AR369" i="1"/>
  <c r="AR370" i="1"/>
  <c r="AR371" i="1"/>
  <c r="AR375" i="1"/>
  <c r="H15" i="2"/>
  <c r="K15" i="2" s="1"/>
  <c r="H66" i="2"/>
  <c r="K66" i="2" s="1"/>
  <c r="H110" i="2"/>
  <c r="K110" i="2" s="1"/>
  <c r="H117" i="2"/>
  <c r="K117" i="2" s="1"/>
  <c r="H125" i="2"/>
  <c r="K125" i="2" s="1"/>
  <c r="H174" i="2"/>
  <c r="K174" i="2" s="1"/>
  <c r="H182" i="2"/>
  <c r="K182" i="2" s="1"/>
  <c r="H197" i="2"/>
  <c r="K197" i="2" s="1"/>
  <c r="H215" i="2"/>
  <c r="K215" i="2" s="1"/>
  <c r="H242" i="2"/>
  <c r="K242" i="2" s="1"/>
  <c r="H250" i="2"/>
  <c r="K250" i="2" s="1"/>
  <c r="H266" i="2"/>
  <c r="K266" i="2" s="1"/>
  <c r="H312" i="2"/>
  <c r="K312" i="2" s="1"/>
  <c r="H323" i="2"/>
  <c r="K323" i="2" s="1"/>
  <c r="H38" i="3"/>
  <c r="K38" i="3" s="1"/>
  <c r="H39" i="3"/>
  <c r="K39" i="3" s="1"/>
  <c r="H55" i="3"/>
  <c r="K55" i="3" s="1"/>
  <c r="AU430" i="1"/>
  <c r="H16" i="4"/>
  <c r="K16" i="4" s="1"/>
  <c r="H30" i="4"/>
  <c r="K30" i="4" s="1"/>
  <c r="H386" i="2"/>
  <c r="K386" i="2" s="1"/>
  <c r="H394" i="2"/>
  <c r="K394" i="2" s="1"/>
  <c r="H410" i="2"/>
  <c r="K410" i="2" s="1"/>
  <c r="H427" i="2"/>
  <c r="K427" i="2" s="1"/>
  <c r="H443" i="2"/>
  <c r="K443" i="2" s="1"/>
  <c r="H67" i="2"/>
  <c r="K67" i="2" s="1"/>
  <c r="AW384" i="1"/>
  <c r="AW391" i="1"/>
  <c r="AW401" i="1"/>
  <c r="AW402" i="1"/>
  <c r="AW411" i="1"/>
  <c r="AW412" i="1"/>
  <c r="AW415" i="1"/>
  <c r="AW424" i="1"/>
  <c r="AW431" i="1"/>
  <c r="AW432" i="1"/>
  <c r="AW445" i="1"/>
  <c r="AC3" i="1"/>
  <c r="AH3" i="1" s="1"/>
  <c r="AC4" i="1"/>
  <c r="AH4" i="1" s="1"/>
  <c r="AC5" i="1"/>
  <c r="AH5" i="1" s="1"/>
  <c r="AC6" i="1"/>
  <c r="AH6" i="1" s="1"/>
  <c r="AC7" i="1"/>
  <c r="AH7" i="1" s="1"/>
  <c r="AC8" i="1"/>
  <c r="AH8" i="1" s="1"/>
  <c r="AC9" i="1"/>
  <c r="AH9" i="1" s="1"/>
  <c r="AC10" i="1"/>
  <c r="AH10" i="1" s="1"/>
  <c r="AC11" i="1"/>
  <c r="AH11" i="1" s="1"/>
  <c r="AC12" i="1"/>
  <c r="AH12" i="1" s="1"/>
  <c r="AC13" i="1"/>
  <c r="AC14" i="1"/>
  <c r="AH14" i="1" s="1"/>
  <c r="AC15" i="1"/>
  <c r="AH15" i="1" s="1"/>
  <c r="AC16" i="1"/>
  <c r="AC17" i="1"/>
  <c r="AC18" i="1"/>
  <c r="AH18" i="1" s="1"/>
  <c r="AC19" i="1"/>
  <c r="AC20" i="1"/>
  <c r="AH20" i="1" s="1"/>
  <c r="AC21" i="1"/>
  <c r="AC22" i="1"/>
  <c r="AH22" i="1" s="1"/>
  <c r="AC23" i="1"/>
  <c r="AH23" i="1" s="1"/>
  <c r="AC24" i="1"/>
  <c r="AH24" i="1" s="1"/>
  <c r="AC25" i="1"/>
  <c r="AC26" i="1"/>
  <c r="AH26" i="1" s="1"/>
  <c r="AC27" i="1"/>
  <c r="AC28" i="1"/>
  <c r="AC29" i="1"/>
  <c r="AH29" i="1" s="1"/>
  <c r="AC30" i="1"/>
  <c r="AH30" i="1" s="1"/>
  <c r="AC31" i="1"/>
  <c r="AH31" i="1" s="1"/>
  <c r="AC32" i="1"/>
  <c r="AH32" i="1" s="1"/>
  <c r="AC33" i="1"/>
  <c r="AH33" i="1" s="1"/>
  <c r="AC34" i="1"/>
  <c r="AH34" i="1" s="1"/>
  <c r="AC35" i="1"/>
  <c r="AH35" i="1" s="1"/>
  <c r="AC36" i="1"/>
  <c r="AH36" i="1" s="1"/>
  <c r="AC37" i="1"/>
  <c r="AH37" i="1" s="1"/>
  <c r="AC38" i="1"/>
  <c r="AC39" i="1"/>
  <c r="AH39" i="1" s="1"/>
  <c r="AC40" i="1"/>
  <c r="AH40" i="1" s="1"/>
  <c r="AC41" i="1"/>
  <c r="AH41" i="1" s="1"/>
  <c r="AC42" i="1"/>
  <c r="AH42" i="1" s="1"/>
  <c r="AC43" i="1"/>
  <c r="AH43" i="1" s="1"/>
  <c r="AC44" i="1"/>
  <c r="AC45" i="1"/>
  <c r="AH45" i="1" s="1"/>
  <c r="AC46" i="1"/>
  <c r="AH46" i="1" s="1"/>
  <c r="AC47" i="1"/>
  <c r="AH47" i="1" s="1"/>
  <c r="AC48" i="1"/>
  <c r="AH48" i="1" s="1"/>
  <c r="AC49" i="1"/>
  <c r="AC50" i="1"/>
  <c r="AH50" i="1" s="1"/>
  <c r="AC51" i="1"/>
  <c r="AH51" i="1" s="1"/>
  <c r="AC52" i="1"/>
  <c r="AH52" i="1" s="1"/>
  <c r="AC53" i="1"/>
  <c r="AC54" i="1"/>
  <c r="AC55" i="1"/>
  <c r="AH55" i="1" s="1"/>
  <c r="AC56" i="1"/>
  <c r="AC57" i="1"/>
  <c r="AC58" i="1"/>
  <c r="AH58" i="1" s="1"/>
  <c r="AC59" i="1"/>
  <c r="AH59" i="1" s="1"/>
  <c r="AC60" i="1"/>
  <c r="AC61" i="1"/>
  <c r="AH61" i="1" s="1"/>
  <c r="AC62" i="1"/>
  <c r="AC63" i="1"/>
  <c r="AH63" i="1" s="1"/>
  <c r="AC64" i="1"/>
  <c r="AH64" i="1" s="1"/>
  <c r="AC65" i="1"/>
  <c r="AC66" i="1"/>
  <c r="AC67" i="1"/>
  <c r="AH67" i="1" s="1"/>
  <c r="AC68" i="1"/>
  <c r="AH68" i="1" s="1"/>
  <c r="AC69" i="1"/>
  <c r="AH69" i="1" s="1"/>
  <c r="AC70" i="1"/>
  <c r="AH70" i="1" s="1"/>
  <c r="AC71" i="1"/>
  <c r="AH71" i="1" s="1"/>
  <c r="AC72" i="1"/>
  <c r="AC73" i="1"/>
  <c r="AC74" i="1"/>
  <c r="AC75" i="1"/>
  <c r="AH75" i="1" s="1"/>
  <c r="AC76" i="1"/>
  <c r="AH76" i="1" s="1"/>
  <c r="AC77" i="1"/>
  <c r="AH77" i="1" s="1"/>
  <c r="AC78" i="1"/>
  <c r="AC79" i="1"/>
  <c r="AH79" i="1" s="1"/>
  <c r="AC80" i="1"/>
  <c r="AC81" i="1"/>
  <c r="AH81" i="1" s="1"/>
  <c r="AC86" i="1"/>
  <c r="AH86" i="1" s="1"/>
  <c r="AC87" i="1"/>
  <c r="AH87" i="1" s="1"/>
  <c r="AC88" i="1"/>
  <c r="AH88" i="1" s="1"/>
  <c r="AC89" i="1"/>
  <c r="AH89" i="1" s="1"/>
  <c r="AC90" i="1"/>
  <c r="AC91" i="1"/>
  <c r="AH91" i="1" s="1"/>
  <c r="AC92" i="1"/>
  <c r="AH92" i="1" s="1"/>
  <c r="AC93" i="1"/>
  <c r="AH93" i="1" s="1"/>
  <c r="AC94" i="1"/>
  <c r="AC95" i="1"/>
  <c r="AC96" i="1"/>
  <c r="AC97" i="1"/>
  <c r="AC98" i="1"/>
  <c r="AC99" i="1"/>
  <c r="AH99" i="1" s="1"/>
  <c r="AC100" i="1"/>
  <c r="AH100" i="1" s="1"/>
  <c r="AC101" i="1"/>
  <c r="AH101" i="1" s="1"/>
  <c r="AC102" i="1"/>
  <c r="AC103" i="1"/>
  <c r="AH103" i="1" s="1"/>
  <c r="AC104" i="1"/>
  <c r="AC105" i="1"/>
  <c r="AH105" i="1" s="1"/>
  <c r="AC106" i="1"/>
  <c r="AH106" i="1" s="1"/>
  <c r="AC107" i="1"/>
  <c r="AH107" i="1" s="1"/>
  <c r="AC108" i="1"/>
  <c r="AC109" i="1"/>
  <c r="AH109" i="1" s="1"/>
  <c r="AC110" i="1"/>
  <c r="AH110" i="1" s="1"/>
  <c r="AC111" i="1"/>
  <c r="AH111" i="1" s="1"/>
  <c r="AC112" i="1"/>
  <c r="AC113" i="1"/>
  <c r="AC114" i="1"/>
  <c r="AC115" i="1"/>
  <c r="AH115" i="1" s="1"/>
  <c r="AC116" i="1"/>
  <c r="AH116" i="1" s="1"/>
  <c r="AC117" i="1"/>
  <c r="AC118" i="1"/>
  <c r="AH118" i="1" s="1"/>
  <c r="AC119" i="1"/>
  <c r="AC120" i="1"/>
  <c r="AC121" i="1"/>
  <c r="AH121" i="1" s="1"/>
  <c r="AC122" i="1"/>
  <c r="AC123" i="1"/>
  <c r="AH123" i="1" s="1"/>
  <c r="AC124" i="1"/>
  <c r="AH124" i="1" s="1"/>
  <c r="AC125" i="1"/>
  <c r="AC126" i="1"/>
  <c r="AH126" i="1" s="1"/>
  <c r="AC127" i="1"/>
  <c r="AH127" i="1" s="1"/>
  <c r="AC128" i="1"/>
  <c r="AC129" i="1"/>
  <c r="AH129" i="1" s="1"/>
  <c r="AC130" i="1"/>
  <c r="AH130" i="1" s="1"/>
  <c r="AC131" i="1"/>
  <c r="AH131" i="1" s="1"/>
  <c r="AC132" i="1"/>
  <c r="AC133" i="1"/>
  <c r="AH133" i="1" s="1"/>
  <c r="AC134" i="1"/>
  <c r="AH134" i="1" s="1"/>
  <c r="AC135" i="1"/>
  <c r="AH135" i="1" s="1"/>
  <c r="AC136" i="1"/>
  <c r="AC137" i="1"/>
  <c r="AH137" i="1" s="1"/>
  <c r="AC138" i="1"/>
  <c r="AC139" i="1"/>
  <c r="AC140" i="1"/>
  <c r="AC141" i="1"/>
  <c r="AH141" i="1" s="1"/>
  <c r="AC142" i="1"/>
  <c r="AH142" i="1" s="1"/>
  <c r="AC143" i="1"/>
  <c r="AH143" i="1" s="1"/>
  <c r="AC144" i="1"/>
  <c r="AH144" i="1" s="1"/>
  <c r="AC145" i="1"/>
  <c r="AC146" i="1"/>
  <c r="AH146" i="1" s="1"/>
  <c r="AC147" i="1"/>
  <c r="AH147" i="1" s="1"/>
  <c r="AC148" i="1"/>
  <c r="AC149" i="1"/>
  <c r="AH149" i="1" s="1"/>
  <c r="AC150" i="1"/>
  <c r="AC151" i="1"/>
  <c r="AC152" i="1"/>
  <c r="AH152" i="1" s="1"/>
  <c r="AC153" i="1"/>
  <c r="AH153" i="1" s="1"/>
  <c r="AC154" i="1"/>
  <c r="AH154" i="1" s="1"/>
  <c r="AC155" i="1"/>
  <c r="AC156" i="1"/>
  <c r="AC157" i="1"/>
  <c r="AH157" i="1" s="1"/>
  <c r="AC158" i="1"/>
  <c r="AC159" i="1"/>
  <c r="AH159" i="1" s="1"/>
  <c r="AC160" i="1"/>
  <c r="AH160" i="1" s="1"/>
  <c r="AC161" i="1"/>
  <c r="AH161" i="1" s="1"/>
  <c r="AC162" i="1"/>
  <c r="AH162" i="1" s="1"/>
  <c r="AC163" i="1"/>
  <c r="AH163" i="1" s="1"/>
  <c r="AC164" i="1"/>
  <c r="AH164" i="1" s="1"/>
  <c r="AC165" i="1"/>
  <c r="AH165" i="1" s="1"/>
  <c r="AC166" i="1"/>
  <c r="AH166" i="1" s="1"/>
  <c r="AC167" i="1"/>
  <c r="AH167" i="1" s="1"/>
  <c r="AC168" i="1"/>
  <c r="AC169" i="1"/>
  <c r="AH169" i="1" s="1"/>
  <c r="AC170" i="1"/>
  <c r="AC171" i="1"/>
  <c r="AH171" i="1" s="1"/>
  <c r="AC172" i="1"/>
  <c r="AH172" i="1" s="1"/>
  <c r="AC173" i="1"/>
  <c r="AC174" i="1"/>
  <c r="AH174" i="1" s="1"/>
  <c r="AC175" i="1"/>
  <c r="AH175" i="1" s="1"/>
  <c r="AC176" i="1"/>
  <c r="AH176" i="1" s="1"/>
  <c r="AC177" i="1"/>
  <c r="AH177" i="1" s="1"/>
  <c r="AC178" i="1"/>
  <c r="AH178" i="1" s="1"/>
  <c r="AC179" i="1"/>
  <c r="AC180" i="1"/>
  <c r="AH180" i="1" s="1"/>
  <c r="AC181" i="1"/>
  <c r="AH181" i="1" s="1"/>
  <c r="AC182" i="1"/>
  <c r="AH182" i="1" s="1"/>
  <c r="AC183" i="1"/>
  <c r="AH183" i="1" s="1"/>
  <c r="AC184" i="1"/>
  <c r="AH184" i="1" s="1"/>
  <c r="AC185" i="1"/>
  <c r="AC186" i="1"/>
  <c r="AH186" i="1" s="1"/>
  <c r="AC187" i="1"/>
  <c r="AH187" i="1" s="1"/>
  <c r="AC188" i="1"/>
  <c r="AC189" i="1"/>
  <c r="AC190" i="1"/>
  <c r="AH190" i="1" s="1"/>
  <c r="AC191" i="1"/>
  <c r="AH191" i="1" s="1"/>
  <c r="AC192" i="1"/>
  <c r="AC193" i="1"/>
  <c r="AC194" i="1"/>
  <c r="AH194" i="1" s="1"/>
  <c r="AC195" i="1"/>
  <c r="AH195" i="1" s="1"/>
  <c r="AC196" i="1"/>
  <c r="AC197" i="1"/>
  <c r="AH197" i="1" s="1"/>
  <c r="AC198" i="1"/>
  <c r="AH198" i="1" s="1"/>
  <c r="AC199" i="1"/>
  <c r="AH199" i="1" s="1"/>
  <c r="AC200" i="1"/>
  <c r="AC201" i="1"/>
  <c r="AH201" i="1" s="1"/>
  <c r="AC202" i="1"/>
  <c r="AH202" i="1" s="1"/>
  <c r="AC203" i="1"/>
  <c r="AH203" i="1" s="1"/>
  <c r="AC204" i="1"/>
  <c r="AH204" i="1" s="1"/>
  <c r="AC205" i="1"/>
  <c r="AC206" i="1"/>
  <c r="AH206" i="1" s="1"/>
  <c r="AC207" i="1"/>
  <c r="AC208" i="1"/>
  <c r="AH208" i="1" s="1"/>
  <c r="AC209" i="1"/>
  <c r="AC210" i="1"/>
  <c r="AC211" i="1"/>
  <c r="AC212" i="1"/>
  <c r="AC213" i="1"/>
  <c r="AH213" i="1" s="1"/>
  <c r="AC214" i="1"/>
  <c r="AH214" i="1" s="1"/>
  <c r="AC215" i="1"/>
  <c r="AC216" i="1"/>
  <c r="AH216" i="1" s="1"/>
  <c r="AC217" i="1"/>
  <c r="AC218" i="1"/>
  <c r="AH218" i="1" s="1"/>
  <c r="AC219" i="1"/>
  <c r="AH219" i="1" s="1"/>
  <c r="AC220" i="1"/>
  <c r="AH220" i="1" s="1"/>
  <c r="AC221" i="1"/>
  <c r="AH221" i="1" s="1"/>
  <c r="AC222" i="1"/>
  <c r="AH222" i="1" s="1"/>
  <c r="AC223" i="1"/>
  <c r="AH223" i="1" s="1"/>
  <c r="AC224" i="1"/>
  <c r="AH224" i="1" s="1"/>
  <c r="AC225" i="1"/>
  <c r="AC226" i="1"/>
  <c r="AH226" i="1" s="1"/>
  <c r="AC227" i="1"/>
  <c r="AC228" i="1"/>
  <c r="AH228" i="1" s="1"/>
  <c r="AC229" i="1"/>
  <c r="AH229" i="1" s="1"/>
  <c r="AC230" i="1"/>
  <c r="AH230" i="1" s="1"/>
  <c r="AC231" i="1"/>
  <c r="AH231" i="1" s="1"/>
  <c r="AC232" i="1"/>
  <c r="AC233" i="1"/>
  <c r="AH233" i="1" s="1"/>
  <c r="AC234" i="1"/>
  <c r="AH234" i="1" s="1"/>
  <c r="AC235" i="1"/>
  <c r="AC236" i="1"/>
  <c r="AH236" i="1" s="1"/>
  <c r="AC237" i="1"/>
  <c r="AC238" i="1"/>
  <c r="AH238" i="1" s="1"/>
  <c r="AC239" i="1"/>
  <c r="AH239" i="1" s="1"/>
  <c r="AC240" i="1"/>
  <c r="AC241" i="1"/>
  <c r="AC242" i="1"/>
  <c r="AH242" i="1" s="1"/>
  <c r="AC243" i="1"/>
  <c r="AH243" i="1" s="1"/>
  <c r="AC244" i="1"/>
  <c r="AH244" i="1" s="1"/>
  <c r="AC245" i="1"/>
  <c r="AC246" i="1"/>
  <c r="AC247" i="1"/>
  <c r="AH247" i="1" s="1"/>
  <c r="AC248" i="1"/>
  <c r="AC249" i="1"/>
  <c r="AH249" i="1" s="1"/>
  <c r="AC250" i="1"/>
  <c r="AH250" i="1" s="1"/>
  <c r="AC251" i="1"/>
  <c r="AH251" i="1" s="1"/>
  <c r="AC252" i="1"/>
  <c r="AH252" i="1" s="1"/>
  <c r="AC253" i="1"/>
  <c r="AH253" i="1" s="1"/>
  <c r="AC254" i="1"/>
  <c r="AH254" i="1" s="1"/>
  <c r="AC255" i="1"/>
  <c r="AH255" i="1" s="1"/>
  <c r="AC256" i="1"/>
  <c r="AH256" i="1" s="1"/>
  <c r="AC257" i="1"/>
  <c r="AH257" i="1" s="1"/>
  <c r="AC258" i="1"/>
  <c r="AH258" i="1" s="1"/>
  <c r="AC259" i="1"/>
  <c r="AH259" i="1" s="1"/>
  <c r="AC260" i="1"/>
  <c r="AH260" i="1" s="1"/>
  <c r="AC261" i="1"/>
  <c r="AH261" i="1" s="1"/>
  <c r="AC262" i="1"/>
  <c r="AC263" i="1"/>
  <c r="AH263" i="1" s="1"/>
  <c r="AC264" i="1"/>
  <c r="AH264" i="1" s="1"/>
  <c r="AC265" i="1"/>
  <c r="AH265" i="1" s="1"/>
  <c r="AC266" i="1"/>
  <c r="AC267" i="1"/>
  <c r="AH267" i="1" s="1"/>
  <c r="AC268" i="1"/>
  <c r="AH268" i="1" s="1"/>
  <c r="AC269" i="1"/>
  <c r="AH269" i="1" s="1"/>
  <c r="AC270" i="1"/>
  <c r="AC271" i="1"/>
  <c r="AH271" i="1" s="1"/>
  <c r="AC272" i="1"/>
  <c r="AH272" i="1" s="1"/>
  <c r="AC273" i="1"/>
  <c r="AH273" i="1" s="1"/>
  <c r="AC274" i="1"/>
  <c r="AH274" i="1" s="1"/>
  <c r="AC275" i="1"/>
  <c r="AH275" i="1" s="1"/>
  <c r="AC276" i="1"/>
  <c r="AH276" i="1" s="1"/>
  <c r="AC277" i="1"/>
  <c r="AH277" i="1" s="1"/>
  <c r="AC278" i="1"/>
  <c r="AH278" i="1" s="1"/>
  <c r="AC279" i="1"/>
  <c r="AH279" i="1" s="1"/>
  <c r="AC280" i="1"/>
  <c r="AH280" i="1" s="1"/>
  <c r="AC281" i="1"/>
  <c r="AC282" i="1"/>
  <c r="AH282" i="1" s="1"/>
  <c r="AC283" i="1"/>
  <c r="AH283" i="1" s="1"/>
  <c r="AC284" i="1"/>
  <c r="AH284" i="1" s="1"/>
  <c r="AC285" i="1"/>
  <c r="AH285" i="1" s="1"/>
  <c r="AC286" i="1"/>
  <c r="AH286" i="1" s="1"/>
  <c r="AC287" i="1"/>
  <c r="AH287" i="1" s="1"/>
  <c r="AC288" i="1"/>
  <c r="AH288" i="1" s="1"/>
  <c r="AC289" i="1"/>
  <c r="AH289" i="1" s="1"/>
  <c r="AC290" i="1"/>
  <c r="AH290" i="1" s="1"/>
  <c r="AC291" i="1"/>
  <c r="AH291" i="1" s="1"/>
  <c r="AC292" i="1"/>
  <c r="AC293" i="1"/>
  <c r="AH293" i="1" s="1"/>
  <c r="AC294" i="1"/>
  <c r="AH294" i="1" s="1"/>
  <c r="AC295" i="1"/>
  <c r="AH295" i="1" s="1"/>
  <c r="AC296" i="1"/>
  <c r="AH296" i="1" s="1"/>
  <c r="AC297" i="1"/>
  <c r="AH297" i="1" s="1"/>
  <c r="AC298" i="1"/>
  <c r="AC299" i="1"/>
  <c r="AH299" i="1" s="1"/>
  <c r="AC300" i="1"/>
  <c r="AH300" i="1" s="1"/>
  <c r="AC301" i="1"/>
  <c r="AH301" i="1" s="1"/>
  <c r="AC302" i="1"/>
  <c r="AH302" i="1" s="1"/>
  <c r="AC303" i="1"/>
  <c r="AH303" i="1" s="1"/>
  <c r="AC304" i="1"/>
  <c r="AC305" i="1"/>
  <c r="AH305" i="1" s="1"/>
  <c r="AC306" i="1"/>
  <c r="AH306" i="1" s="1"/>
  <c r="AC307" i="1"/>
  <c r="AH307" i="1" s="1"/>
  <c r="AC308" i="1"/>
  <c r="AH308" i="1" s="1"/>
  <c r="AC309" i="1"/>
  <c r="AC310" i="1"/>
  <c r="AH310" i="1" s="1"/>
  <c r="AC311" i="1"/>
  <c r="AC312" i="1"/>
  <c r="AH312" i="1" s="1"/>
  <c r="AC313" i="1"/>
  <c r="AH313" i="1" s="1"/>
  <c r="AC316" i="1"/>
  <c r="AH316" i="1" s="1"/>
  <c r="AC317" i="1"/>
  <c r="AH317" i="1" s="1"/>
  <c r="AC318" i="1"/>
  <c r="AH318" i="1" s="1"/>
  <c r="AC319" i="1"/>
  <c r="AH319" i="1" s="1"/>
  <c r="AC320" i="1"/>
  <c r="AH320" i="1" s="1"/>
  <c r="AC321" i="1"/>
  <c r="AH321" i="1" s="1"/>
  <c r="AC322" i="1"/>
  <c r="AH322" i="1" s="1"/>
  <c r="AC323" i="1"/>
  <c r="AH323" i="1" s="1"/>
  <c r="AC324" i="1"/>
  <c r="AH324" i="1" s="1"/>
  <c r="AC325" i="1"/>
  <c r="AH325" i="1" s="1"/>
  <c r="AC326" i="1"/>
  <c r="AH326" i="1" s="1"/>
  <c r="AC327" i="1"/>
  <c r="AH327" i="1" s="1"/>
  <c r="AC328" i="1"/>
  <c r="AH328" i="1" s="1"/>
  <c r="AC329" i="1"/>
  <c r="AH329" i="1" s="1"/>
  <c r="AC333" i="1"/>
  <c r="AH333" i="1" s="1"/>
  <c r="AC334" i="1"/>
  <c r="AH334" i="1" s="1"/>
  <c r="AC335" i="1"/>
  <c r="AH335" i="1" s="1"/>
  <c r="AC336" i="1"/>
  <c r="AH336" i="1" s="1"/>
  <c r="AC337" i="1"/>
  <c r="AH337" i="1" s="1"/>
  <c r="AC338" i="1"/>
  <c r="AH338" i="1" s="1"/>
  <c r="AC339" i="1"/>
  <c r="AH339" i="1" s="1"/>
  <c r="AC340" i="1"/>
  <c r="AH340" i="1" s="1"/>
  <c r="AC341" i="1"/>
  <c r="AH341" i="1" s="1"/>
  <c r="AC343" i="1"/>
  <c r="AH343" i="1" s="1"/>
  <c r="AC344" i="1"/>
  <c r="AH344" i="1" s="1"/>
  <c r="AC345" i="1"/>
  <c r="AH345" i="1" s="1"/>
  <c r="AC346" i="1"/>
  <c r="AH346" i="1" s="1"/>
  <c r="AC347" i="1"/>
  <c r="AH347" i="1" s="1"/>
  <c r="AC348" i="1"/>
  <c r="AH348" i="1" s="1"/>
  <c r="AC349" i="1"/>
  <c r="AH349" i="1" s="1"/>
  <c r="AC351" i="1"/>
  <c r="AH351" i="1" s="1"/>
  <c r="AC352" i="1"/>
  <c r="AH352" i="1" s="1"/>
  <c r="AC353" i="1"/>
  <c r="AH353" i="1" s="1"/>
  <c r="AC354" i="1"/>
  <c r="AH354" i="1" s="1"/>
  <c r="AC355" i="1"/>
  <c r="AH355" i="1" s="1"/>
  <c r="AC356" i="1"/>
  <c r="AH356" i="1" s="1"/>
  <c r="AC357" i="1"/>
  <c r="AH357" i="1" s="1"/>
  <c r="AC359" i="1"/>
  <c r="AH359" i="1" s="1"/>
  <c r="AC360" i="1"/>
  <c r="AH360" i="1" s="1"/>
  <c r="AC361" i="1"/>
  <c r="AH361" i="1" s="1"/>
  <c r="AC362" i="1"/>
  <c r="AH362" i="1" s="1"/>
  <c r="AC363" i="1"/>
  <c r="AH363" i="1" s="1"/>
  <c r="AC366" i="1"/>
  <c r="AH366" i="1" s="1"/>
  <c r="AC367" i="1"/>
  <c r="AH367" i="1" s="1"/>
  <c r="AC368" i="1"/>
  <c r="AH368" i="1" s="1"/>
  <c r="AC369" i="1"/>
  <c r="AH369" i="1" s="1"/>
  <c r="AC370" i="1"/>
  <c r="AH370" i="1" s="1"/>
  <c r="AC371" i="1"/>
  <c r="AH371" i="1" s="1"/>
  <c r="AH375" i="1"/>
  <c r="AC376" i="1"/>
  <c r="AH376" i="1" s="1"/>
  <c r="AC377" i="1"/>
  <c r="AH377" i="1" s="1"/>
  <c r="AC378" i="1"/>
  <c r="AH378" i="1" s="1"/>
  <c r="AC379" i="1"/>
  <c r="AH379" i="1" s="1"/>
  <c r="AC380" i="1"/>
  <c r="AC381" i="1"/>
  <c r="AH381" i="1" s="1"/>
  <c r="AC382" i="1"/>
  <c r="AH382" i="1" s="1"/>
  <c r="AC383" i="1"/>
  <c r="AH383" i="1" s="1"/>
  <c r="AC384" i="1"/>
  <c r="AH384" i="1" s="1"/>
  <c r="AC385" i="1"/>
  <c r="AH385" i="1" s="1"/>
  <c r="AC386" i="1"/>
  <c r="AC387" i="1"/>
  <c r="AH387" i="1" s="1"/>
  <c r="AC388" i="1"/>
  <c r="AH388" i="1" s="1"/>
  <c r="AC389" i="1"/>
  <c r="AH389" i="1" s="1"/>
  <c r="AC390" i="1"/>
  <c r="AH390" i="1" s="1"/>
  <c r="AC391" i="1"/>
  <c r="AH391" i="1" s="1"/>
  <c r="AC392" i="1"/>
  <c r="AC393" i="1"/>
  <c r="AH393" i="1" s="1"/>
  <c r="AC394" i="1"/>
  <c r="AC395" i="1"/>
  <c r="AH395" i="1" s="1"/>
  <c r="AC396" i="1"/>
  <c r="AH396" i="1" s="1"/>
  <c r="AC397" i="1"/>
  <c r="AH397" i="1" s="1"/>
  <c r="AC398" i="1"/>
  <c r="AH398" i="1" s="1"/>
  <c r="AC399" i="1"/>
  <c r="AH399" i="1" s="1"/>
  <c r="AC400" i="1"/>
  <c r="AH400" i="1" s="1"/>
  <c r="AC401" i="1"/>
  <c r="AH401" i="1" s="1"/>
  <c r="AC402" i="1"/>
  <c r="AH402" i="1" s="1"/>
  <c r="AC403" i="1"/>
  <c r="AH403" i="1" s="1"/>
  <c r="AC404" i="1"/>
  <c r="AH404" i="1" s="1"/>
  <c r="AC405" i="1"/>
  <c r="AH405" i="1" s="1"/>
  <c r="AC406" i="1"/>
  <c r="AH406" i="1" s="1"/>
  <c r="AC407" i="1"/>
  <c r="AH407" i="1" s="1"/>
  <c r="AC408" i="1"/>
  <c r="AH408" i="1" s="1"/>
  <c r="AC409" i="1"/>
  <c r="AH409" i="1" s="1"/>
  <c r="AC410" i="1"/>
  <c r="AH410" i="1" s="1"/>
  <c r="AC411" i="1"/>
  <c r="AH411" i="1" s="1"/>
  <c r="AC412" i="1"/>
  <c r="AH412" i="1" s="1"/>
  <c r="AC413" i="1"/>
  <c r="AH413" i="1" s="1"/>
  <c r="AC414" i="1"/>
  <c r="AH414" i="1" s="1"/>
  <c r="AC415" i="1"/>
  <c r="AC416" i="1"/>
  <c r="AC417" i="1"/>
  <c r="AH417" i="1" s="1"/>
  <c r="AC418" i="1"/>
  <c r="AH418" i="1" s="1"/>
  <c r="AC419" i="1"/>
  <c r="AH419" i="1" s="1"/>
  <c r="AC420" i="1"/>
  <c r="AH420" i="1" s="1"/>
  <c r="AC421" i="1"/>
  <c r="AC422" i="1"/>
  <c r="AH422" i="1" s="1"/>
  <c r="AC423" i="1"/>
  <c r="AH423" i="1" s="1"/>
  <c r="AC424" i="1"/>
  <c r="AH424" i="1" s="1"/>
  <c r="AC425" i="1"/>
  <c r="AC426" i="1"/>
  <c r="AC427" i="1"/>
  <c r="AH427" i="1" s="1"/>
  <c r="AC428" i="1"/>
  <c r="AH428" i="1" s="1"/>
  <c r="AC429" i="1"/>
  <c r="AC430" i="1"/>
  <c r="AC431" i="1"/>
  <c r="AH431" i="1" s="1"/>
  <c r="AC432" i="1"/>
  <c r="AH432" i="1" s="1"/>
  <c r="AC433" i="1"/>
  <c r="AH433" i="1" s="1"/>
  <c r="AC434" i="1"/>
  <c r="AH434" i="1" s="1"/>
  <c r="AC435" i="1"/>
  <c r="AH435" i="1" s="1"/>
  <c r="AC436" i="1"/>
  <c r="AH436" i="1" s="1"/>
  <c r="AC437" i="1"/>
  <c r="AH437" i="1" s="1"/>
  <c r="AC438" i="1"/>
  <c r="AH438" i="1" s="1"/>
  <c r="AC439" i="1"/>
  <c r="AH439" i="1" s="1"/>
  <c r="AC440" i="1"/>
  <c r="AH440" i="1" s="1"/>
  <c r="AC442" i="1"/>
  <c r="AC443" i="1"/>
  <c r="AC444" i="1"/>
  <c r="AH444" i="1" s="1"/>
  <c r="AC445" i="1"/>
  <c r="AH445" i="1" s="1"/>
  <c r="AC446" i="1"/>
  <c r="AH446" i="1" s="1"/>
  <c r="AC447" i="1"/>
  <c r="AH447" i="1" s="1"/>
  <c r="AC448" i="1"/>
  <c r="AH448" i="1" s="1"/>
  <c r="AC449" i="1"/>
  <c r="AH449" i="1" s="1"/>
  <c r="AC450" i="1"/>
  <c r="AH450" i="1" s="1"/>
  <c r="AC451" i="1"/>
  <c r="AH451" i="1" s="1"/>
  <c r="AC452" i="1"/>
  <c r="AH452" i="1" s="1"/>
  <c r="AC453" i="1"/>
  <c r="AH453" i="1" s="1"/>
  <c r="AC454" i="1"/>
  <c r="AH454" i="1" s="1"/>
  <c r="AC455" i="1"/>
  <c r="AH455" i="1" s="1"/>
  <c r="AC456" i="1"/>
  <c r="AH456" i="1" s="1"/>
  <c r="AC457" i="1"/>
  <c r="AH457" i="1" s="1"/>
  <c r="AC458" i="1"/>
  <c r="AC459" i="1"/>
  <c r="AH459" i="1" s="1"/>
  <c r="AC460" i="1"/>
  <c r="AH460" i="1" s="1"/>
  <c r="AC461" i="1"/>
  <c r="AH461" i="1" s="1"/>
  <c r="AC462" i="1"/>
  <c r="AH462" i="1" s="1"/>
  <c r="AC469" i="1"/>
  <c r="AH469" i="1" s="1"/>
  <c r="AC470" i="1"/>
  <c r="AH470" i="1" s="1"/>
  <c r="AC471" i="1"/>
  <c r="AH471" i="1" s="1"/>
  <c r="AC472" i="1"/>
  <c r="AH472" i="1" s="1"/>
  <c r="AC473" i="1"/>
  <c r="AC474" i="1"/>
  <c r="AC475" i="1"/>
  <c r="AC476" i="1"/>
  <c r="AH476" i="1" s="1"/>
  <c r="AC477" i="1"/>
  <c r="AC478" i="1"/>
  <c r="AH478" i="1" s="1"/>
  <c r="AC479" i="1"/>
  <c r="AH479" i="1" s="1"/>
  <c r="AC480" i="1"/>
  <c r="AH480" i="1" s="1"/>
  <c r="AC481" i="1"/>
  <c r="AH481" i="1" s="1"/>
  <c r="AC482" i="1"/>
  <c r="AH482" i="1" s="1"/>
  <c r="AC483" i="1"/>
  <c r="AH483" i="1" s="1"/>
  <c r="AC484" i="1"/>
  <c r="AH484" i="1" s="1"/>
  <c r="AC485" i="1"/>
  <c r="AH485" i="1" s="1"/>
  <c r="AC486" i="1"/>
  <c r="AH486" i="1" s="1"/>
  <c r="AC487" i="1"/>
  <c r="AC488" i="1"/>
  <c r="AH488" i="1" s="1"/>
  <c r="AC489" i="1"/>
  <c r="AH489" i="1" s="1"/>
  <c r="AC490" i="1"/>
  <c r="AH490" i="1" s="1"/>
  <c r="AC491" i="1"/>
  <c r="AH491" i="1" s="1"/>
  <c r="AC492" i="1"/>
  <c r="AH492" i="1" s="1"/>
  <c r="AC493" i="1"/>
  <c r="AH493" i="1" s="1"/>
  <c r="AC495" i="1"/>
  <c r="AC496" i="1"/>
  <c r="AC497" i="1"/>
  <c r="AC498" i="1"/>
  <c r="AH498" i="1" s="1"/>
  <c r="AC499" i="1"/>
  <c r="AH499" i="1" s="1"/>
  <c r="AC500" i="1"/>
  <c r="AH500" i="1" s="1"/>
  <c r="AC501" i="1"/>
  <c r="AH501" i="1" s="1"/>
  <c r="AC502" i="1"/>
  <c r="AH502" i="1" s="1"/>
  <c r="AC503" i="1"/>
  <c r="AH503" i="1" s="1"/>
  <c r="AC504" i="1"/>
  <c r="AH504" i="1" s="1"/>
  <c r="AC505" i="1"/>
  <c r="AH505" i="1" s="1"/>
  <c r="AC506" i="1"/>
  <c r="AH506" i="1" s="1"/>
  <c r="AC507" i="1"/>
  <c r="AH507" i="1" s="1"/>
  <c r="AC508" i="1"/>
  <c r="AH508" i="1" s="1"/>
  <c r="AC509" i="1"/>
  <c r="AH509" i="1" s="1"/>
  <c r="AC510" i="1"/>
  <c r="AH510" i="1" s="1"/>
  <c r="AC511" i="1"/>
  <c r="AC512" i="1"/>
  <c r="AH512" i="1" s="1"/>
  <c r="AC513" i="1"/>
  <c r="AH513" i="1" s="1"/>
  <c r="AC514" i="1"/>
  <c r="AH514" i="1" s="1"/>
  <c r="AC515" i="1"/>
  <c r="AH515" i="1" s="1"/>
  <c r="AC516" i="1"/>
  <c r="AH516" i="1" s="1"/>
  <c r="AC517" i="1"/>
  <c r="AH517" i="1" s="1"/>
  <c r="AC518" i="1"/>
  <c r="AC519" i="1"/>
  <c r="AH519" i="1" s="1"/>
  <c r="AC520" i="1"/>
  <c r="AH520" i="1" s="1"/>
  <c r="AC521" i="1"/>
  <c r="AC522" i="1"/>
  <c r="AC523" i="1"/>
  <c r="AH523" i="1" s="1"/>
  <c r="AC524" i="1"/>
  <c r="AH524" i="1" s="1"/>
  <c r="AC525" i="1"/>
  <c r="AH525" i="1" s="1"/>
  <c r="AC526" i="1"/>
  <c r="AC527" i="1"/>
  <c r="AH527" i="1" s="1"/>
  <c r="AC528" i="1"/>
  <c r="AH528" i="1" s="1"/>
  <c r="AC529" i="1"/>
  <c r="AH529" i="1" s="1"/>
  <c r="AC530" i="1"/>
  <c r="AH530" i="1" s="1"/>
  <c r="AC531" i="1"/>
  <c r="AH531" i="1" s="1"/>
  <c r="AC532" i="1"/>
  <c r="AH532" i="1" s="1"/>
  <c r="AC533" i="1"/>
  <c r="AH533" i="1" s="1"/>
  <c r="AC534" i="1"/>
  <c r="AH534" i="1" s="1"/>
  <c r="AC535" i="1"/>
  <c r="AH535" i="1" s="1"/>
  <c r="AC536" i="1"/>
  <c r="AH536" i="1" s="1"/>
  <c r="AC537" i="1"/>
  <c r="AH537" i="1" s="1"/>
  <c r="AC538" i="1"/>
  <c r="AH538" i="1" s="1"/>
  <c r="AC539" i="1"/>
  <c r="AH539" i="1" s="1"/>
  <c r="AC540" i="1"/>
  <c r="AH540" i="1" s="1"/>
  <c r="AC541" i="1"/>
  <c r="AH541" i="1" s="1"/>
  <c r="AC542" i="1"/>
  <c r="AH542" i="1" s="1"/>
  <c r="AC543" i="1"/>
  <c r="AH543" i="1" s="1"/>
  <c r="AC544" i="1"/>
  <c r="AH544" i="1" s="1"/>
  <c r="AC545" i="1"/>
  <c r="AH545" i="1" s="1"/>
  <c r="AC546" i="1"/>
  <c r="AH546" i="1" s="1"/>
  <c r="AC547" i="1"/>
  <c r="AH547" i="1" s="1"/>
  <c r="AC548" i="1"/>
  <c r="AH548" i="1" s="1"/>
  <c r="AC549" i="1"/>
  <c r="AC550" i="1"/>
  <c r="AH550" i="1" s="1"/>
  <c r="AC551" i="1"/>
  <c r="AH551" i="1" s="1"/>
  <c r="AC552" i="1"/>
  <c r="AH552" i="1" s="1"/>
  <c r="AC553" i="1"/>
  <c r="AH553" i="1" s="1"/>
  <c r="AC554" i="1"/>
  <c r="AC555" i="1"/>
  <c r="AH555" i="1" s="1"/>
  <c r="AC556" i="1"/>
  <c r="AH556" i="1" s="1"/>
  <c r="AC557" i="1"/>
  <c r="AC558" i="1"/>
  <c r="AH558" i="1" s="1"/>
  <c r="AC559" i="1"/>
  <c r="AH559" i="1" s="1"/>
  <c r="AC560" i="1"/>
  <c r="AH560" i="1" s="1"/>
  <c r="AC561" i="1"/>
  <c r="AH561" i="1" s="1"/>
  <c r="AC562" i="1"/>
  <c r="AH562" i="1" s="1"/>
  <c r="AC563" i="1"/>
  <c r="AH563" i="1" s="1"/>
  <c r="AC564" i="1"/>
  <c r="AH564" i="1" s="1"/>
  <c r="AC565" i="1"/>
  <c r="AH565" i="1" s="1"/>
  <c r="AC566" i="1"/>
  <c r="AC567" i="1"/>
  <c r="AC568" i="1"/>
  <c r="AH568" i="1" s="1"/>
  <c r="AC569" i="1"/>
  <c r="AC570" i="1"/>
  <c r="AH570" i="1" s="1"/>
  <c r="AC571" i="1"/>
  <c r="AH571" i="1" s="1"/>
  <c r="AC572" i="1"/>
  <c r="AH572" i="1" s="1"/>
  <c r="AC573" i="1"/>
  <c r="AH573" i="1" s="1"/>
  <c r="AC574" i="1"/>
  <c r="AH574" i="1" s="1"/>
  <c r="AC575" i="1"/>
  <c r="AH575" i="1" s="1"/>
  <c r="AC576" i="1"/>
  <c r="AC577" i="1"/>
  <c r="AH577" i="1" s="1"/>
  <c r="AC578" i="1"/>
  <c r="AC579" i="1"/>
  <c r="AH579" i="1" s="1"/>
  <c r="AC580" i="1"/>
  <c r="AH580" i="1" s="1"/>
  <c r="AC581" i="1"/>
  <c r="AH581" i="1" s="1"/>
  <c r="AC582" i="1"/>
  <c r="AH582" i="1" s="1"/>
  <c r="AC583" i="1"/>
  <c r="AH583" i="1" s="1"/>
  <c r="AC584" i="1"/>
  <c r="AH584" i="1" s="1"/>
  <c r="AC585" i="1"/>
  <c r="AC586" i="1"/>
  <c r="AH586" i="1" s="1"/>
  <c r="AC587" i="1"/>
  <c r="AH587" i="1" s="1"/>
  <c r="AC588" i="1"/>
  <c r="AH588" i="1" s="1"/>
  <c r="AC589" i="1"/>
  <c r="AH589" i="1" s="1"/>
  <c r="AC590" i="1"/>
  <c r="AC591" i="1"/>
  <c r="AC592" i="1"/>
  <c r="AH592" i="1" s="1"/>
  <c r="AC593" i="1"/>
  <c r="AH593" i="1" s="1"/>
  <c r="AC594" i="1"/>
  <c r="AH594" i="1" s="1"/>
  <c r="AC595" i="1"/>
  <c r="AC596" i="1"/>
  <c r="AC597" i="1"/>
  <c r="AC598" i="1"/>
  <c r="AH598" i="1" s="1"/>
  <c r="AC599" i="1"/>
  <c r="AH599" i="1" s="1"/>
  <c r="AC600" i="1"/>
  <c r="AH600" i="1" s="1"/>
  <c r="AC601" i="1"/>
  <c r="AC602" i="1"/>
  <c r="AH602" i="1" s="1"/>
  <c r="AC603" i="1"/>
  <c r="AH603" i="1" s="1"/>
  <c r="AC604" i="1"/>
  <c r="AC605" i="1"/>
  <c r="AH605" i="1" s="1"/>
  <c r="AC606" i="1"/>
  <c r="AH606" i="1" s="1"/>
  <c r="AC607" i="1"/>
  <c r="AC608" i="1"/>
  <c r="AH608" i="1" s="1"/>
  <c r="AC609" i="1"/>
  <c r="AH609" i="1" s="1"/>
  <c r="AC610" i="1"/>
  <c r="AH610" i="1" s="1"/>
  <c r="AC611" i="1"/>
  <c r="AC612" i="1"/>
  <c r="AC613" i="1"/>
  <c r="AH613" i="1" s="1"/>
  <c r="AC614" i="1"/>
  <c r="AH614" i="1" s="1"/>
  <c r="AC615" i="1"/>
  <c r="AC616" i="1"/>
  <c r="AH616" i="1" s="1"/>
  <c r="AC617" i="1"/>
  <c r="AH617" i="1" s="1"/>
  <c r="AC618" i="1"/>
  <c r="AC619" i="1"/>
  <c r="AC620" i="1"/>
  <c r="AH620" i="1" s="1"/>
  <c r="AC621" i="1"/>
  <c r="AH621" i="1" s="1"/>
  <c r="AC622" i="1"/>
  <c r="AH622" i="1" s="1"/>
  <c r="AC623" i="1"/>
  <c r="AC624" i="1"/>
  <c r="AC625" i="1"/>
  <c r="AH625" i="1" s="1"/>
  <c r="AC626" i="1"/>
  <c r="AH626" i="1" s="1"/>
  <c r="AC627" i="1"/>
  <c r="AH627" i="1" s="1"/>
  <c r="AC628" i="1"/>
  <c r="AH628" i="1" s="1"/>
  <c r="AC629" i="1"/>
  <c r="AH629" i="1" s="1"/>
  <c r="AC630" i="1"/>
  <c r="AH630" i="1" s="1"/>
  <c r="AC631" i="1"/>
  <c r="AH631" i="1" s="1"/>
  <c r="AC632" i="1"/>
  <c r="AH632" i="1" s="1"/>
  <c r="AC633" i="1"/>
  <c r="AH633" i="1" s="1"/>
  <c r="AC634" i="1"/>
  <c r="AH634" i="1" s="1"/>
  <c r="AC635" i="1"/>
  <c r="AH635" i="1" s="1"/>
  <c r="AC636" i="1"/>
  <c r="AH636" i="1" s="1"/>
  <c r="AC637" i="1"/>
  <c r="AH637" i="1" s="1"/>
  <c r="AC638" i="1"/>
  <c r="AH638" i="1" s="1"/>
  <c r="AC639" i="1"/>
  <c r="AH639" i="1" s="1"/>
  <c r="AC640" i="1"/>
  <c r="AH640" i="1" s="1"/>
  <c r="AC641" i="1"/>
  <c r="AH641" i="1" s="1"/>
  <c r="AC642" i="1"/>
  <c r="AH642" i="1" s="1"/>
  <c r="AC643" i="1"/>
  <c r="AH643" i="1" s="1"/>
  <c r="AC644" i="1"/>
  <c r="AC645" i="1"/>
  <c r="AH645" i="1" s="1"/>
  <c r="AC646" i="1"/>
  <c r="AH646" i="1" s="1"/>
  <c r="AC647" i="1"/>
  <c r="AC648" i="1"/>
  <c r="AH648" i="1" s="1"/>
  <c r="AC649" i="1"/>
  <c r="AH649" i="1" s="1"/>
  <c r="AC650" i="1"/>
  <c r="AH650" i="1" s="1"/>
  <c r="AC651" i="1"/>
  <c r="AH651" i="1" s="1"/>
  <c r="AC652" i="1"/>
  <c r="AH652" i="1" s="1"/>
  <c r="AC653" i="1"/>
  <c r="AH653" i="1" s="1"/>
  <c r="AC654" i="1"/>
  <c r="AH654" i="1" s="1"/>
  <c r="AC2" i="1"/>
  <c r="AH2" i="1" s="1"/>
  <c r="H11" i="9"/>
  <c r="AU393" i="1"/>
  <c r="AU394" i="1"/>
  <c r="AU395" i="1"/>
  <c r="AU397" i="1"/>
  <c r="AU399" i="1"/>
  <c r="AU401" i="1"/>
  <c r="AU402" i="1"/>
  <c r="AU403" i="1"/>
  <c r="AU407" i="1"/>
  <c r="AU417" i="1"/>
  <c r="AU421" i="1"/>
  <c r="H73" i="3"/>
  <c r="K73" i="3" s="1"/>
  <c r="AU379" i="1"/>
  <c r="AU380" i="1"/>
  <c r="AU381" i="1"/>
  <c r="AU382" i="1"/>
  <c r="AU383" i="1"/>
  <c r="AU384" i="1"/>
  <c r="AU386" i="1"/>
  <c r="AU388" i="1"/>
  <c r="AU389" i="1"/>
  <c r="AW388" i="1"/>
  <c r="H15" i="9"/>
  <c r="H14" i="9"/>
  <c r="H13" i="9"/>
  <c r="H12" i="9"/>
  <c r="H10" i="9"/>
  <c r="L16" i="9"/>
  <c r="J16" i="9"/>
  <c r="L14" i="9"/>
  <c r="L13" i="9"/>
  <c r="L12" i="9"/>
  <c r="L11" i="9"/>
  <c r="L10" i="9"/>
  <c r="K468" i="8"/>
  <c r="K453" i="8"/>
  <c r="K416" i="8"/>
  <c r="L416" i="8" s="1"/>
  <c r="K15" i="9" s="1"/>
  <c r="J15" i="9" s="1"/>
  <c r="K372" i="8"/>
  <c r="L372" i="8" s="1"/>
  <c r="K14" i="9" s="1"/>
  <c r="J14" i="9" s="1"/>
  <c r="K315" i="8"/>
  <c r="K307" i="8"/>
  <c r="K302" i="8"/>
  <c r="K291" i="8"/>
  <c r="K273" i="8"/>
  <c r="K267" i="8"/>
  <c r="K238" i="8"/>
  <c r="L238" i="8" s="1"/>
  <c r="K12" i="9" s="1"/>
  <c r="J12" i="9" s="1"/>
  <c r="K185" i="8"/>
  <c r="K178" i="8"/>
  <c r="K166" i="8"/>
  <c r="K156" i="8"/>
  <c r="K128" i="8"/>
  <c r="K114" i="8"/>
  <c r="K110" i="8"/>
  <c r="K97" i="8"/>
  <c r="K92" i="8"/>
  <c r="K80" i="8"/>
  <c r="K68" i="8"/>
  <c r="K53" i="8"/>
  <c r="K43" i="8"/>
  <c r="K34" i="8"/>
  <c r="K29" i="8"/>
  <c r="K24" i="8"/>
  <c r="K18" i="8"/>
  <c r="H10" i="11"/>
  <c r="K10" i="11" s="1"/>
  <c r="H11" i="11"/>
  <c r="K11" i="11" s="1"/>
  <c r="H12" i="11"/>
  <c r="K12" i="11" s="1"/>
  <c r="H13" i="11"/>
  <c r="K13" i="11" s="1"/>
  <c r="H14" i="11"/>
  <c r="K14" i="11" s="1"/>
  <c r="H15" i="11"/>
  <c r="K15" i="11" s="1"/>
  <c r="H16" i="11"/>
  <c r="K16" i="11" s="1"/>
  <c r="H17" i="11"/>
  <c r="K17" i="11" s="1"/>
  <c r="H18" i="11"/>
  <c r="K18" i="11" s="1"/>
  <c r="H19" i="11"/>
  <c r="K19" i="11" s="1"/>
  <c r="H20" i="11"/>
  <c r="K20" i="11" s="1"/>
  <c r="H21" i="11"/>
  <c r="K21" i="11" s="1"/>
  <c r="H22" i="11"/>
  <c r="K22" i="11" s="1"/>
  <c r="H23" i="11"/>
  <c r="K23" i="11" s="1"/>
  <c r="H24" i="11"/>
  <c r="K24" i="11" s="1"/>
  <c r="H25" i="11"/>
  <c r="K25" i="11" s="1"/>
  <c r="H26" i="11"/>
  <c r="K26" i="11" s="1"/>
  <c r="H27" i="11"/>
  <c r="K27" i="11" s="1"/>
  <c r="H28" i="11"/>
  <c r="K28" i="11" s="1"/>
  <c r="H29" i="11"/>
  <c r="K29" i="11" s="1"/>
  <c r="H30" i="11"/>
  <c r="K30" i="11" s="1"/>
  <c r="H31" i="11"/>
  <c r="K31" i="11" s="1"/>
  <c r="H32" i="11"/>
  <c r="K32" i="11" s="1"/>
  <c r="H33" i="11"/>
  <c r="K33" i="11" s="1"/>
  <c r="H34" i="11"/>
  <c r="K34" i="11" s="1"/>
  <c r="H35" i="11"/>
  <c r="K35" i="11" s="1"/>
  <c r="H36" i="11"/>
  <c r="K36" i="11" s="1"/>
  <c r="H37" i="11"/>
  <c r="K37" i="11" s="1"/>
  <c r="H38" i="11"/>
  <c r="K38" i="11" s="1"/>
  <c r="H39" i="11"/>
  <c r="K39" i="11" s="1"/>
  <c r="H40" i="11"/>
  <c r="K40" i="11" s="1"/>
  <c r="H41" i="11"/>
  <c r="K41" i="11" s="1"/>
  <c r="H42" i="11"/>
  <c r="K42" i="11" s="1"/>
  <c r="H43" i="11"/>
  <c r="K43" i="11" s="1"/>
  <c r="H44" i="11"/>
  <c r="K44" i="11" s="1"/>
  <c r="H45" i="11"/>
  <c r="K45" i="11" s="1"/>
  <c r="H46" i="11"/>
  <c r="K46" i="11" s="1"/>
  <c r="H47" i="11"/>
  <c r="K47" i="11" s="1"/>
  <c r="H48" i="11"/>
  <c r="K48" i="11" s="1"/>
  <c r="H49" i="11"/>
  <c r="K49" i="11" s="1"/>
  <c r="H50" i="11"/>
  <c r="K50" i="11" s="1"/>
  <c r="H51" i="11"/>
  <c r="K51" i="11" s="1"/>
  <c r="H52" i="11"/>
  <c r="K52" i="11" s="1"/>
  <c r="H53" i="11"/>
  <c r="K53" i="11" s="1"/>
  <c r="H54" i="11"/>
  <c r="K54" i="11" s="1"/>
  <c r="H55" i="11"/>
  <c r="K55" i="11" s="1"/>
  <c r="H56" i="11"/>
  <c r="K56" i="11" s="1"/>
  <c r="H57" i="11"/>
  <c r="K57" i="11" s="1"/>
  <c r="H58" i="11"/>
  <c r="K58" i="11" s="1"/>
  <c r="H59" i="11"/>
  <c r="K59" i="11" s="1"/>
  <c r="H60" i="11"/>
  <c r="K60" i="11" s="1"/>
  <c r="H61" i="11"/>
  <c r="K61" i="11" s="1"/>
  <c r="H62" i="11"/>
  <c r="K62" i="11" s="1"/>
  <c r="H63" i="11"/>
  <c r="K63" i="11" s="1"/>
  <c r="H64" i="11"/>
  <c r="K64" i="11" s="1"/>
  <c r="H65" i="11"/>
  <c r="K65" i="11" s="1"/>
  <c r="H66" i="11"/>
  <c r="K66" i="11" s="1"/>
  <c r="H67" i="11"/>
  <c r="K67" i="11" s="1"/>
  <c r="H9" i="11"/>
  <c r="K9" i="11" s="1"/>
  <c r="H9" i="6"/>
  <c r="K9" i="6" s="1"/>
  <c r="H12" i="3"/>
  <c r="K12" i="3" s="1"/>
  <c r="H13" i="3"/>
  <c r="K13" i="3" s="1"/>
  <c r="H14" i="3"/>
  <c r="K14" i="3" s="1"/>
  <c r="H15" i="3"/>
  <c r="K15" i="3" s="1"/>
  <c r="H16" i="3"/>
  <c r="K16" i="3" s="1"/>
  <c r="H17" i="3"/>
  <c r="K17" i="3" s="1"/>
  <c r="H19" i="3"/>
  <c r="K19" i="3" s="1"/>
  <c r="H21" i="3"/>
  <c r="K21" i="3" s="1"/>
  <c r="H22" i="3"/>
  <c r="K22" i="3" s="1"/>
  <c r="H26" i="3"/>
  <c r="K26" i="3" s="1"/>
  <c r="H27" i="3"/>
  <c r="K27" i="3" s="1"/>
  <c r="H34" i="3"/>
  <c r="K34" i="3" s="1"/>
  <c r="H448" i="2"/>
  <c r="K448" i="2" s="1"/>
  <c r="H449" i="2"/>
  <c r="K449" i="2" s="1"/>
  <c r="H450" i="2"/>
  <c r="K450" i="2" s="1"/>
  <c r="H19" i="2"/>
  <c r="K19" i="2" s="1"/>
  <c r="H21" i="2"/>
  <c r="K21" i="2" s="1"/>
  <c r="H22" i="2"/>
  <c r="K22" i="2" s="1"/>
  <c r="H210" i="2"/>
  <c r="K210" i="2" s="1"/>
  <c r="H234" i="2"/>
  <c r="K234" i="2" s="1"/>
  <c r="H239" i="2"/>
  <c r="K239" i="2" s="1"/>
  <c r="H240" i="2"/>
  <c r="K240" i="2" s="1"/>
  <c r="H241" i="2"/>
  <c r="K241" i="2" s="1"/>
  <c r="H282" i="2"/>
  <c r="K282" i="2" s="1"/>
  <c r="H283" i="2"/>
  <c r="K283" i="2" s="1"/>
  <c r="H284" i="2"/>
  <c r="K284" i="2" s="1"/>
  <c r="H286" i="2"/>
  <c r="K286" i="2" s="1"/>
  <c r="H287" i="2"/>
  <c r="K287" i="2" s="1"/>
  <c r="H288" i="2"/>
  <c r="K288" i="2" s="1"/>
  <c r="H340" i="2"/>
  <c r="K340" i="2" s="1"/>
  <c r="H350" i="2"/>
  <c r="K350" i="2" s="1"/>
  <c r="H360" i="2"/>
  <c r="K360" i="2" s="1"/>
  <c r="H362" i="2"/>
  <c r="K362" i="2" s="1"/>
  <c r="H366" i="2"/>
  <c r="K366" i="2" s="1"/>
  <c r="H367" i="2"/>
  <c r="K367" i="2" s="1"/>
  <c r="H373" i="2"/>
  <c r="K373" i="2" s="1"/>
  <c r="H374" i="2"/>
  <c r="K374" i="2" s="1"/>
  <c r="H375" i="2"/>
  <c r="K375" i="2" s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A36" i="5"/>
  <c r="B36" i="5"/>
  <c r="D36" i="5"/>
  <c r="E36" i="5"/>
  <c r="F36" i="5"/>
  <c r="L36" i="5"/>
  <c r="A37" i="5"/>
  <c r="B37" i="5"/>
  <c r="D37" i="5"/>
  <c r="E37" i="5"/>
  <c r="F37" i="5"/>
  <c r="L37" i="5"/>
  <c r="A38" i="5"/>
  <c r="B38" i="5"/>
  <c r="D38" i="5"/>
  <c r="E38" i="5"/>
  <c r="F38" i="5"/>
  <c r="L38" i="5"/>
  <c r="A10" i="5"/>
  <c r="B10" i="5"/>
  <c r="D10" i="5"/>
  <c r="E10" i="5"/>
  <c r="F10" i="5"/>
  <c r="L10" i="5"/>
  <c r="A11" i="5"/>
  <c r="B11" i="5"/>
  <c r="D11" i="5"/>
  <c r="E11" i="5"/>
  <c r="F11" i="5"/>
  <c r="L11" i="5"/>
  <c r="A12" i="5"/>
  <c r="B12" i="5"/>
  <c r="D12" i="5"/>
  <c r="E12" i="5"/>
  <c r="F12" i="5"/>
  <c r="L12" i="5"/>
  <c r="A13" i="5"/>
  <c r="B13" i="5"/>
  <c r="D13" i="5"/>
  <c r="E13" i="5"/>
  <c r="F13" i="5"/>
  <c r="L13" i="5"/>
  <c r="A14" i="5"/>
  <c r="B14" i="5"/>
  <c r="D14" i="5"/>
  <c r="E14" i="5"/>
  <c r="F14" i="5"/>
  <c r="L14" i="5"/>
  <c r="A15" i="5"/>
  <c r="B15" i="5"/>
  <c r="D15" i="5"/>
  <c r="E15" i="5"/>
  <c r="F15" i="5"/>
  <c r="L15" i="5"/>
  <c r="A16" i="5"/>
  <c r="B16" i="5"/>
  <c r="D16" i="5"/>
  <c r="E16" i="5"/>
  <c r="F16" i="5"/>
  <c r="L16" i="5"/>
  <c r="A17" i="5"/>
  <c r="B17" i="5"/>
  <c r="D17" i="5"/>
  <c r="E17" i="5"/>
  <c r="F17" i="5"/>
  <c r="L17" i="5"/>
  <c r="A18" i="5"/>
  <c r="B18" i="5"/>
  <c r="D18" i="5"/>
  <c r="E18" i="5"/>
  <c r="F18" i="5"/>
  <c r="L18" i="5"/>
  <c r="A19" i="5"/>
  <c r="B19" i="5"/>
  <c r="D19" i="5"/>
  <c r="E19" i="5"/>
  <c r="F19" i="5"/>
  <c r="L19" i="5"/>
  <c r="A20" i="5"/>
  <c r="B20" i="5"/>
  <c r="D20" i="5"/>
  <c r="E20" i="5"/>
  <c r="F20" i="5"/>
  <c r="L20" i="5"/>
  <c r="A21" i="5"/>
  <c r="B21" i="5"/>
  <c r="D21" i="5"/>
  <c r="E21" i="5"/>
  <c r="F21" i="5"/>
  <c r="L21" i="5"/>
  <c r="A22" i="5"/>
  <c r="B22" i="5"/>
  <c r="D22" i="5"/>
  <c r="E22" i="5"/>
  <c r="F22" i="5"/>
  <c r="L22" i="5"/>
  <c r="A23" i="5"/>
  <c r="B23" i="5"/>
  <c r="D23" i="5"/>
  <c r="E23" i="5"/>
  <c r="F23" i="5"/>
  <c r="L23" i="5"/>
  <c r="A24" i="5"/>
  <c r="B24" i="5"/>
  <c r="D24" i="5"/>
  <c r="E24" i="5"/>
  <c r="F24" i="5"/>
  <c r="L24" i="5"/>
  <c r="A25" i="5"/>
  <c r="B25" i="5"/>
  <c r="D25" i="5"/>
  <c r="E25" i="5"/>
  <c r="F25" i="5"/>
  <c r="L25" i="5"/>
  <c r="A26" i="5"/>
  <c r="B26" i="5"/>
  <c r="D26" i="5"/>
  <c r="E26" i="5"/>
  <c r="F26" i="5"/>
  <c r="L26" i="5"/>
  <c r="A27" i="5"/>
  <c r="B27" i="5"/>
  <c r="D27" i="5"/>
  <c r="E27" i="5"/>
  <c r="F27" i="5"/>
  <c r="L27" i="5"/>
  <c r="A28" i="5"/>
  <c r="B28" i="5"/>
  <c r="D28" i="5"/>
  <c r="E28" i="5"/>
  <c r="F28" i="5"/>
  <c r="L28" i="5"/>
  <c r="A29" i="5"/>
  <c r="B29" i="5"/>
  <c r="D29" i="5"/>
  <c r="E29" i="5"/>
  <c r="F29" i="5"/>
  <c r="L29" i="5"/>
  <c r="A30" i="5"/>
  <c r="B30" i="5"/>
  <c r="D30" i="5"/>
  <c r="E30" i="5"/>
  <c r="F30" i="5"/>
  <c r="L30" i="5"/>
  <c r="A32" i="5"/>
  <c r="B32" i="5"/>
  <c r="D32" i="5"/>
  <c r="E32" i="5"/>
  <c r="F32" i="5"/>
  <c r="L32" i="5"/>
  <c r="A33" i="5"/>
  <c r="B33" i="5"/>
  <c r="D33" i="5"/>
  <c r="E33" i="5"/>
  <c r="F33" i="5"/>
  <c r="L33" i="5"/>
  <c r="A34" i="5"/>
  <c r="B34" i="5"/>
  <c r="D34" i="5"/>
  <c r="E34" i="5"/>
  <c r="F34" i="5"/>
  <c r="L34" i="5"/>
  <c r="A35" i="5"/>
  <c r="B35" i="5"/>
  <c r="D35" i="5"/>
  <c r="E35" i="5"/>
  <c r="F35" i="5"/>
  <c r="L35" i="5"/>
  <c r="A9" i="5"/>
  <c r="B9" i="5"/>
  <c r="D9" i="5"/>
  <c r="L9" i="5"/>
  <c r="F9" i="5"/>
  <c r="E9" i="5"/>
  <c r="A10" i="4"/>
  <c r="B10" i="4"/>
  <c r="D10" i="4"/>
  <c r="E10" i="4"/>
  <c r="F10" i="4"/>
  <c r="L10" i="4"/>
  <c r="A11" i="4"/>
  <c r="B11" i="4"/>
  <c r="D11" i="4"/>
  <c r="E11" i="4"/>
  <c r="F11" i="4"/>
  <c r="L11" i="4"/>
  <c r="A12" i="4"/>
  <c r="B12" i="4"/>
  <c r="D12" i="4"/>
  <c r="E12" i="4"/>
  <c r="F12" i="4"/>
  <c r="L12" i="4"/>
  <c r="A13" i="4"/>
  <c r="B13" i="4"/>
  <c r="D13" i="4"/>
  <c r="E13" i="4"/>
  <c r="F13" i="4"/>
  <c r="L13" i="4"/>
  <c r="A14" i="4"/>
  <c r="B14" i="4"/>
  <c r="D14" i="4"/>
  <c r="E14" i="4"/>
  <c r="F14" i="4"/>
  <c r="L14" i="4"/>
  <c r="A15" i="4"/>
  <c r="B15" i="4"/>
  <c r="D15" i="4"/>
  <c r="E15" i="4"/>
  <c r="F15" i="4"/>
  <c r="L15" i="4"/>
  <c r="A16" i="4"/>
  <c r="B16" i="4"/>
  <c r="D16" i="4"/>
  <c r="E16" i="4"/>
  <c r="F16" i="4"/>
  <c r="L16" i="4"/>
  <c r="A17" i="4"/>
  <c r="B17" i="4"/>
  <c r="D17" i="4"/>
  <c r="E17" i="4"/>
  <c r="F17" i="4"/>
  <c r="L17" i="4"/>
  <c r="A18" i="4"/>
  <c r="B18" i="4"/>
  <c r="D18" i="4"/>
  <c r="E18" i="4"/>
  <c r="F18" i="4"/>
  <c r="L18" i="4"/>
  <c r="A19" i="4"/>
  <c r="B19" i="4"/>
  <c r="D19" i="4"/>
  <c r="E19" i="4"/>
  <c r="F19" i="4"/>
  <c r="L19" i="4"/>
  <c r="A20" i="4"/>
  <c r="B20" i="4"/>
  <c r="D20" i="4"/>
  <c r="E20" i="4"/>
  <c r="F20" i="4"/>
  <c r="L20" i="4"/>
  <c r="A21" i="4"/>
  <c r="B21" i="4"/>
  <c r="D21" i="4"/>
  <c r="E21" i="4"/>
  <c r="F21" i="4"/>
  <c r="L21" i="4"/>
  <c r="A22" i="4"/>
  <c r="B22" i="4"/>
  <c r="D22" i="4"/>
  <c r="E22" i="4"/>
  <c r="F22" i="4"/>
  <c r="L22" i="4"/>
  <c r="A23" i="4"/>
  <c r="B23" i="4"/>
  <c r="D23" i="4"/>
  <c r="E23" i="4"/>
  <c r="F23" i="4"/>
  <c r="L23" i="4"/>
  <c r="A30" i="4"/>
  <c r="B30" i="4"/>
  <c r="D30" i="4"/>
  <c r="E30" i="4"/>
  <c r="F30" i="4"/>
  <c r="L30" i="4"/>
  <c r="A31" i="4"/>
  <c r="B31" i="4"/>
  <c r="D31" i="4"/>
  <c r="E31" i="4"/>
  <c r="F31" i="4"/>
  <c r="L31" i="4"/>
  <c r="A32" i="4"/>
  <c r="B32" i="4"/>
  <c r="D32" i="4"/>
  <c r="E32" i="4"/>
  <c r="F32" i="4"/>
  <c r="L32" i="4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1" i="1"/>
  <c r="L333" i="1"/>
  <c r="L334" i="1"/>
  <c r="L335" i="1"/>
  <c r="L336" i="1"/>
  <c r="L337" i="1"/>
  <c r="L338" i="1"/>
  <c r="L339" i="1"/>
  <c r="L340" i="1"/>
  <c r="L341" i="1"/>
  <c r="L343" i="1"/>
  <c r="L344" i="1"/>
  <c r="L345" i="1"/>
  <c r="L346" i="1"/>
  <c r="L347" i="1"/>
  <c r="L348" i="1"/>
  <c r="L349" i="1"/>
  <c r="L351" i="1"/>
  <c r="L352" i="1"/>
  <c r="L353" i="1"/>
  <c r="L354" i="1"/>
  <c r="L355" i="1"/>
  <c r="L356" i="1"/>
  <c r="L357" i="1"/>
  <c r="L359" i="1"/>
  <c r="L360" i="1"/>
  <c r="L361" i="1"/>
  <c r="L362" i="1"/>
  <c r="L363" i="1"/>
  <c r="L366" i="1"/>
  <c r="L367" i="1"/>
  <c r="L368" i="1"/>
  <c r="L369" i="1"/>
  <c r="L370" i="1"/>
  <c r="L371" i="1"/>
  <c r="L375" i="1"/>
  <c r="H344" i="2"/>
  <c r="K344" i="2" s="1"/>
  <c r="H36" i="2"/>
  <c r="K36" i="2" s="1"/>
  <c r="H40" i="2"/>
  <c r="K40" i="2" s="1"/>
  <c r="H47" i="2"/>
  <c r="K47" i="2" s="1"/>
  <c r="H64" i="2"/>
  <c r="K64" i="2" s="1"/>
  <c r="H72" i="2"/>
  <c r="K72" i="2" s="1"/>
  <c r="H78" i="2"/>
  <c r="K78" i="2" s="1"/>
  <c r="H79" i="2"/>
  <c r="K79" i="2" s="1"/>
  <c r="H104" i="2"/>
  <c r="K104" i="2" s="1"/>
  <c r="H130" i="2"/>
  <c r="K130" i="2" s="1"/>
  <c r="H138" i="2"/>
  <c r="K138" i="2" s="1"/>
  <c r="H139" i="2"/>
  <c r="K139" i="2" s="1"/>
  <c r="H146" i="2"/>
  <c r="K146" i="2" s="1"/>
  <c r="H154" i="2"/>
  <c r="K154" i="2" s="1"/>
  <c r="H169" i="2"/>
  <c r="K169" i="2" s="1"/>
  <c r="H218" i="2"/>
  <c r="K218" i="2" s="1"/>
  <c r="H245" i="2"/>
  <c r="K245" i="2" s="1"/>
  <c r="H291" i="2"/>
  <c r="K291" i="2" s="1"/>
  <c r="H314" i="2"/>
  <c r="K314" i="2" s="1"/>
  <c r="H32" i="3"/>
  <c r="K32" i="3" s="1"/>
  <c r="H35" i="3"/>
  <c r="K35" i="3" s="1"/>
  <c r="H40" i="3"/>
  <c r="K40" i="3" s="1"/>
  <c r="H41" i="3"/>
  <c r="K41" i="3" s="1"/>
  <c r="H43" i="3"/>
  <c r="K43" i="3" s="1"/>
  <c r="H44" i="3"/>
  <c r="K44" i="3" s="1"/>
  <c r="H14" i="4"/>
  <c r="K14" i="4" s="1"/>
  <c r="H15" i="4"/>
  <c r="K15" i="4" s="1"/>
  <c r="H11" i="5"/>
  <c r="K11" i="5" s="1"/>
  <c r="H13" i="5"/>
  <c r="K13" i="5" s="1"/>
  <c r="H29" i="5"/>
  <c r="K29" i="5" s="1"/>
  <c r="H34" i="5"/>
  <c r="K34" i="5" s="1"/>
  <c r="H383" i="2"/>
  <c r="K383" i="2" s="1"/>
  <c r="H398" i="2"/>
  <c r="K398" i="2" s="1"/>
  <c r="H405" i="2"/>
  <c r="K405" i="2" s="1"/>
  <c r="H414" i="2"/>
  <c r="K414" i="2" s="1"/>
  <c r="H415" i="2"/>
  <c r="K415" i="2" s="1"/>
  <c r="H437" i="2"/>
  <c r="K437" i="2" s="1"/>
  <c r="H440" i="2"/>
  <c r="K440" i="2" s="1"/>
  <c r="H455" i="2"/>
  <c r="K455" i="2" s="1"/>
  <c r="H459" i="2"/>
  <c r="K459" i="2" s="1"/>
  <c r="A469" i="2"/>
  <c r="B469" i="2"/>
  <c r="D469" i="2"/>
  <c r="E469" i="2"/>
  <c r="F469" i="2"/>
  <c r="L469" i="2"/>
  <c r="A470" i="2"/>
  <c r="B470" i="2"/>
  <c r="D470" i="2"/>
  <c r="E470" i="2"/>
  <c r="F470" i="2"/>
  <c r="L470" i="2"/>
  <c r="A471" i="2"/>
  <c r="B471" i="2"/>
  <c r="D471" i="2"/>
  <c r="E471" i="2"/>
  <c r="F471" i="2"/>
  <c r="L471" i="2"/>
  <c r="A457" i="2"/>
  <c r="B457" i="2"/>
  <c r="D457" i="2"/>
  <c r="E457" i="2"/>
  <c r="F457" i="2"/>
  <c r="L457" i="2"/>
  <c r="A458" i="2"/>
  <c r="B458" i="2"/>
  <c r="D458" i="2"/>
  <c r="E458" i="2"/>
  <c r="F458" i="2"/>
  <c r="L458" i="2"/>
  <c r="A459" i="2"/>
  <c r="B459" i="2"/>
  <c r="D459" i="2"/>
  <c r="E459" i="2"/>
  <c r="F459" i="2"/>
  <c r="L459" i="2"/>
  <c r="A460" i="2"/>
  <c r="B460" i="2"/>
  <c r="D460" i="2"/>
  <c r="E460" i="2"/>
  <c r="F460" i="2"/>
  <c r="L460" i="2"/>
  <c r="A461" i="2"/>
  <c r="B461" i="2"/>
  <c r="D461" i="2"/>
  <c r="E461" i="2"/>
  <c r="F461" i="2"/>
  <c r="L461" i="2"/>
  <c r="A462" i="2"/>
  <c r="B462" i="2"/>
  <c r="D462" i="2"/>
  <c r="E462" i="2"/>
  <c r="F462" i="2"/>
  <c r="L462" i="2"/>
  <c r="A463" i="2"/>
  <c r="B463" i="2"/>
  <c r="D463" i="2"/>
  <c r="E463" i="2"/>
  <c r="F463" i="2"/>
  <c r="L463" i="2"/>
  <c r="A464" i="2"/>
  <c r="B464" i="2"/>
  <c r="D464" i="2"/>
  <c r="E464" i="2"/>
  <c r="F464" i="2"/>
  <c r="L464" i="2"/>
  <c r="A465" i="2"/>
  <c r="B465" i="2"/>
  <c r="D465" i="2"/>
  <c r="E465" i="2"/>
  <c r="F465" i="2"/>
  <c r="L465" i="2"/>
  <c r="A466" i="2"/>
  <c r="B466" i="2"/>
  <c r="D466" i="2"/>
  <c r="E466" i="2"/>
  <c r="F466" i="2"/>
  <c r="L466" i="2"/>
  <c r="A467" i="2"/>
  <c r="B467" i="2"/>
  <c r="D467" i="2"/>
  <c r="E467" i="2"/>
  <c r="F467" i="2"/>
  <c r="L467" i="2"/>
  <c r="A468" i="2"/>
  <c r="B468" i="2"/>
  <c r="D468" i="2"/>
  <c r="E468" i="2"/>
  <c r="F468" i="2"/>
  <c r="L468" i="2"/>
  <c r="A434" i="2"/>
  <c r="B434" i="2"/>
  <c r="D434" i="2"/>
  <c r="E434" i="2"/>
  <c r="F434" i="2"/>
  <c r="L434" i="2"/>
  <c r="A435" i="2"/>
  <c r="B435" i="2"/>
  <c r="D435" i="2"/>
  <c r="E435" i="2"/>
  <c r="F435" i="2"/>
  <c r="L435" i="2"/>
  <c r="A436" i="2"/>
  <c r="B436" i="2"/>
  <c r="D436" i="2"/>
  <c r="E436" i="2"/>
  <c r="F436" i="2"/>
  <c r="L436" i="2"/>
  <c r="A437" i="2"/>
  <c r="B437" i="2"/>
  <c r="D437" i="2"/>
  <c r="E437" i="2"/>
  <c r="F437" i="2"/>
  <c r="L437" i="2"/>
  <c r="A438" i="2"/>
  <c r="B438" i="2"/>
  <c r="D438" i="2"/>
  <c r="E438" i="2"/>
  <c r="F438" i="2"/>
  <c r="L438" i="2"/>
  <c r="A439" i="2"/>
  <c r="B439" i="2"/>
  <c r="D439" i="2"/>
  <c r="E439" i="2"/>
  <c r="F439" i="2"/>
  <c r="L439" i="2"/>
  <c r="A440" i="2"/>
  <c r="B440" i="2"/>
  <c r="D440" i="2"/>
  <c r="E440" i="2"/>
  <c r="F440" i="2"/>
  <c r="L440" i="2"/>
  <c r="A441" i="2"/>
  <c r="B441" i="2"/>
  <c r="D441" i="2"/>
  <c r="E441" i="2"/>
  <c r="F441" i="2"/>
  <c r="L441" i="2"/>
  <c r="A442" i="2"/>
  <c r="B442" i="2"/>
  <c r="D442" i="2"/>
  <c r="E442" i="2"/>
  <c r="F442" i="2"/>
  <c r="L442" i="2"/>
  <c r="A443" i="2"/>
  <c r="B443" i="2"/>
  <c r="D443" i="2"/>
  <c r="E443" i="2"/>
  <c r="F443" i="2"/>
  <c r="L443" i="2"/>
  <c r="A444" i="2"/>
  <c r="B444" i="2"/>
  <c r="D444" i="2"/>
  <c r="E444" i="2"/>
  <c r="F444" i="2"/>
  <c r="L444" i="2"/>
  <c r="A445" i="2"/>
  <c r="B445" i="2"/>
  <c r="D445" i="2"/>
  <c r="E445" i="2"/>
  <c r="F445" i="2"/>
  <c r="L445" i="2"/>
  <c r="A446" i="2"/>
  <c r="B446" i="2"/>
  <c r="D446" i="2"/>
  <c r="E446" i="2"/>
  <c r="F446" i="2"/>
  <c r="L446" i="2"/>
  <c r="A447" i="2"/>
  <c r="B447" i="2"/>
  <c r="D447" i="2"/>
  <c r="E447" i="2"/>
  <c r="F447" i="2"/>
  <c r="L447" i="2"/>
  <c r="A448" i="2"/>
  <c r="B448" i="2"/>
  <c r="D448" i="2"/>
  <c r="E448" i="2"/>
  <c r="F448" i="2"/>
  <c r="L448" i="2"/>
  <c r="A449" i="2"/>
  <c r="B449" i="2"/>
  <c r="D449" i="2"/>
  <c r="E449" i="2"/>
  <c r="F449" i="2"/>
  <c r="L449" i="2"/>
  <c r="A450" i="2"/>
  <c r="B450" i="2"/>
  <c r="D450" i="2"/>
  <c r="E450" i="2"/>
  <c r="F450" i="2"/>
  <c r="L450" i="2"/>
  <c r="A451" i="2"/>
  <c r="B451" i="2"/>
  <c r="D451" i="2"/>
  <c r="E451" i="2"/>
  <c r="F451" i="2"/>
  <c r="L451" i="2"/>
  <c r="A452" i="2"/>
  <c r="B452" i="2"/>
  <c r="D452" i="2"/>
  <c r="E452" i="2"/>
  <c r="F452" i="2"/>
  <c r="L452" i="2"/>
  <c r="A453" i="2"/>
  <c r="B453" i="2"/>
  <c r="D453" i="2"/>
  <c r="E453" i="2"/>
  <c r="F453" i="2"/>
  <c r="L453" i="2"/>
  <c r="A454" i="2"/>
  <c r="B454" i="2"/>
  <c r="D454" i="2"/>
  <c r="E454" i="2"/>
  <c r="F454" i="2"/>
  <c r="L454" i="2"/>
  <c r="A455" i="2"/>
  <c r="B455" i="2"/>
  <c r="D455" i="2"/>
  <c r="E455" i="2"/>
  <c r="F455" i="2"/>
  <c r="L455" i="2"/>
  <c r="A456" i="2"/>
  <c r="B456" i="2"/>
  <c r="D456" i="2"/>
  <c r="E456" i="2"/>
  <c r="F456" i="2"/>
  <c r="L456" i="2"/>
  <c r="A418" i="2"/>
  <c r="B418" i="2"/>
  <c r="D418" i="2"/>
  <c r="E418" i="2"/>
  <c r="F418" i="2"/>
  <c r="L418" i="2"/>
  <c r="A419" i="2"/>
  <c r="B419" i="2"/>
  <c r="D419" i="2"/>
  <c r="E419" i="2"/>
  <c r="F419" i="2"/>
  <c r="L419" i="2"/>
  <c r="A420" i="2"/>
  <c r="B420" i="2"/>
  <c r="D420" i="2"/>
  <c r="E420" i="2"/>
  <c r="F420" i="2"/>
  <c r="L420" i="2"/>
  <c r="A421" i="2"/>
  <c r="B421" i="2"/>
  <c r="D421" i="2"/>
  <c r="E421" i="2"/>
  <c r="F421" i="2"/>
  <c r="L421" i="2"/>
  <c r="A422" i="2"/>
  <c r="B422" i="2"/>
  <c r="D422" i="2"/>
  <c r="E422" i="2"/>
  <c r="F422" i="2"/>
  <c r="L422" i="2"/>
  <c r="A423" i="2"/>
  <c r="B423" i="2"/>
  <c r="D423" i="2"/>
  <c r="E423" i="2"/>
  <c r="F423" i="2"/>
  <c r="L423" i="2"/>
  <c r="A424" i="2"/>
  <c r="B424" i="2"/>
  <c r="D424" i="2"/>
  <c r="E424" i="2"/>
  <c r="F424" i="2"/>
  <c r="L424" i="2"/>
  <c r="A425" i="2"/>
  <c r="B425" i="2"/>
  <c r="D425" i="2"/>
  <c r="E425" i="2"/>
  <c r="F425" i="2"/>
  <c r="L425" i="2"/>
  <c r="A426" i="2"/>
  <c r="B426" i="2"/>
  <c r="D426" i="2"/>
  <c r="E426" i="2"/>
  <c r="F426" i="2"/>
  <c r="L426" i="2"/>
  <c r="A427" i="2"/>
  <c r="B427" i="2"/>
  <c r="D427" i="2"/>
  <c r="E427" i="2"/>
  <c r="F427" i="2"/>
  <c r="L427" i="2"/>
  <c r="A428" i="2"/>
  <c r="B428" i="2"/>
  <c r="D428" i="2"/>
  <c r="E428" i="2"/>
  <c r="F428" i="2"/>
  <c r="L428" i="2"/>
  <c r="A429" i="2"/>
  <c r="B429" i="2"/>
  <c r="D429" i="2"/>
  <c r="E429" i="2"/>
  <c r="F429" i="2"/>
  <c r="L429" i="2"/>
  <c r="A430" i="2"/>
  <c r="B430" i="2"/>
  <c r="D430" i="2"/>
  <c r="E430" i="2"/>
  <c r="F430" i="2"/>
  <c r="L430" i="2"/>
  <c r="A431" i="2"/>
  <c r="B431" i="2"/>
  <c r="D431" i="2"/>
  <c r="E431" i="2"/>
  <c r="F431" i="2"/>
  <c r="L431" i="2"/>
  <c r="A432" i="2"/>
  <c r="B432" i="2"/>
  <c r="D432" i="2"/>
  <c r="E432" i="2"/>
  <c r="F432" i="2"/>
  <c r="L432" i="2"/>
  <c r="A433" i="2"/>
  <c r="B433" i="2"/>
  <c r="D433" i="2"/>
  <c r="E433" i="2"/>
  <c r="F433" i="2"/>
  <c r="L433" i="2"/>
  <c r="A412" i="2"/>
  <c r="B412" i="2"/>
  <c r="D412" i="2"/>
  <c r="E412" i="2"/>
  <c r="F412" i="2"/>
  <c r="L412" i="2"/>
  <c r="A413" i="2"/>
  <c r="B413" i="2"/>
  <c r="D413" i="2"/>
  <c r="E413" i="2"/>
  <c r="F413" i="2"/>
  <c r="L413" i="2"/>
  <c r="A414" i="2"/>
  <c r="B414" i="2"/>
  <c r="D414" i="2"/>
  <c r="E414" i="2"/>
  <c r="F414" i="2"/>
  <c r="L414" i="2"/>
  <c r="A415" i="2"/>
  <c r="B415" i="2"/>
  <c r="D415" i="2"/>
  <c r="E415" i="2"/>
  <c r="F415" i="2"/>
  <c r="L415" i="2"/>
  <c r="A416" i="2"/>
  <c r="B416" i="2"/>
  <c r="D416" i="2"/>
  <c r="E416" i="2"/>
  <c r="F416" i="2"/>
  <c r="L416" i="2"/>
  <c r="A417" i="2"/>
  <c r="B417" i="2"/>
  <c r="D417" i="2"/>
  <c r="E417" i="2"/>
  <c r="F417" i="2"/>
  <c r="L417" i="2"/>
  <c r="A384" i="2"/>
  <c r="B384" i="2"/>
  <c r="D384" i="2"/>
  <c r="E384" i="2"/>
  <c r="F384" i="2"/>
  <c r="L384" i="2"/>
  <c r="A385" i="2"/>
  <c r="B385" i="2"/>
  <c r="D385" i="2"/>
  <c r="E385" i="2"/>
  <c r="F385" i="2"/>
  <c r="L385" i="2"/>
  <c r="A386" i="2"/>
  <c r="B386" i="2"/>
  <c r="D386" i="2"/>
  <c r="E386" i="2"/>
  <c r="F386" i="2"/>
  <c r="L386" i="2"/>
  <c r="A387" i="2"/>
  <c r="B387" i="2"/>
  <c r="D387" i="2"/>
  <c r="E387" i="2"/>
  <c r="F387" i="2"/>
  <c r="L387" i="2"/>
  <c r="A388" i="2"/>
  <c r="B388" i="2"/>
  <c r="D388" i="2"/>
  <c r="E388" i="2"/>
  <c r="F388" i="2"/>
  <c r="L388" i="2"/>
  <c r="A389" i="2"/>
  <c r="B389" i="2"/>
  <c r="D389" i="2"/>
  <c r="E389" i="2"/>
  <c r="F389" i="2"/>
  <c r="L389" i="2"/>
  <c r="A390" i="2"/>
  <c r="B390" i="2"/>
  <c r="D390" i="2"/>
  <c r="E390" i="2"/>
  <c r="F390" i="2"/>
  <c r="L390" i="2"/>
  <c r="A391" i="2"/>
  <c r="B391" i="2"/>
  <c r="D391" i="2"/>
  <c r="E391" i="2"/>
  <c r="F391" i="2"/>
  <c r="L391" i="2"/>
  <c r="A392" i="2"/>
  <c r="B392" i="2"/>
  <c r="D392" i="2"/>
  <c r="E392" i="2"/>
  <c r="F392" i="2"/>
  <c r="L392" i="2"/>
  <c r="A393" i="2"/>
  <c r="B393" i="2"/>
  <c r="D393" i="2"/>
  <c r="E393" i="2"/>
  <c r="F393" i="2"/>
  <c r="L393" i="2"/>
  <c r="A394" i="2"/>
  <c r="B394" i="2"/>
  <c r="D394" i="2"/>
  <c r="E394" i="2"/>
  <c r="F394" i="2"/>
  <c r="L394" i="2"/>
  <c r="A395" i="2"/>
  <c r="B395" i="2"/>
  <c r="D395" i="2"/>
  <c r="E395" i="2"/>
  <c r="F395" i="2"/>
  <c r="L395" i="2"/>
  <c r="A396" i="2"/>
  <c r="B396" i="2"/>
  <c r="D396" i="2"/>
  <c r="E396" i="2"/>
  <c r="F396" i="2"/>
  <c r="L396" i="2"/>
  <c r="A397" i="2"/>
  <c r="B397" i="2"/>
  <c r="D397" i="2"/>
  <c r="E397" i="2"/>
  <c r="F397" i="2"/>
  <c r="L397" i="2"/>
  <c r="A398" i="2"/>
  <c r="B398" i="2"/>
  <c r="D398" i="2"/>
  <c r="E398" i="2"/>
  <c r="F398" i="2"/>
  <c r="L398" i="2"/>
  <c r="A399" i="2"/>
  <c r="B399" i="2"/>
  <c r="D399" i="2"/>
  <c r="E399" i="2"/>
  <c r="F399" i="2"/>
  <c r="L399" i="2"/>
  <c r="A400" i="2"/>
  <c r="B400" i="2"/>
  <c r="D400" i="2"/>
  <c r="E400" i="2"/>
  <c r="F400" i="2"/>
  <c r="L400" i="2"/>
  <c r="A401" i="2"/>
  <c r="B401" i="2"/>
  <c r="D401" i="2"/>
  <c r="E401" i="2"/>
  <c r="F401" i="2"/>
  <c r="L401" i="2"/>
  <c r="A402" i="2"/>
  <c r="B402" i="2"/>
  <c r="D402" i="2"/>
  <c r="E402" i="2"/>
  <c r="F402" i="2"/>
  <c r="L402" i="2"/>
  <c r="A403" i="2"/>
  <c r="B403" i="2"/>
  <c r="D403" i="2"/>
  <c r="E403" i="2"/>
  <c r="F403" i="2"/>
  <c r="L403" i="2"/>
  <c r="A404" i="2"/>
  <c r="B404" i="2"/>
  <c r="D404" i="2"/>
  <c r="E404" i="2"/>
  <c r="F404" i="2"/>
  <c r="L404" i="2"/>
  <c r="A405" i="2"/>
  <c r="B405" i="2"/>
  <c r="D405" i="2"/>
  <c r="E405" i="2"/>
  <c r="F405" i="2"/>
  <c r="L405" i="2"/>
  <c r="A406" i="2"/>
  <c r="B406" i="2"/>
  <c r="D406" i="2"/>
  <c r="E406" i="2"/>
  <c r="F406" i="2"/>
  <c r="L406" i="2"/>
  <c r="A407" i="2"/>
  <c r="B407" i="2"/>
  <c r="D407" i="2"/>
  <c r="E407" i="2"/>
  <c r="F407" i="2"/>
  <c r="L407" i="2"/>
  <c r="A408" i="2"/>
  <c r="B408" i="2"/>
  <c r="D408" i="2"/>
  <c r="E408" i="2"/>
  <c r="F408" i="2"/>
  <c r="L408" i="2"/>
  <c r="A409" i="2"/>
  <c r="B409" i="2"/>
  <c r="D409" i="2"/>
  <c r="E409" i="2"/>
  <c r="F409" i="2"/>
  <c r="L409" i="2"/>
  <c r="A410" i="2"/>
  <c r="B410" i="2"/>
  <c r="D410" i="2"/>
  <c r="E410" i="2"/>
  <c r="F410" i="2"/>
  <c r="L410" i="2"/>
  <c r="A411" i="2"/>
  <c r="B411" i="2"/>
  <c r="D411" i="2"/>
  <c r="E411" i="2"/>
  <c r="F411" i="2"/>
  <c r="L411" i="2"/>
  <c r="A383" i="2"/>
  <c r="D383" i="2"/>
  <c r="L383" i="2"/>
  <c r="F383" i="2"/>
  <c r="E383" i="2"/>
  <c r="B383" i="2"/>
  <c r="A10" i="3"/>
  <c r="B10" i="3"/>
  <c r="D10" i="3"/>
  <c r="E10" i="3"/>
  <c r="F10" i="3"/>
  <c r="L10" i="3"/>
  <c r="A11" i="3"/>
  <c r="B11" i="3"/>
  <c r="D11" i="3"/>
  <c r="E11" i="3"/>
  <c r="F11" i="3"/>
  <c r="L11" i="3"/>
  <c r="A12" i="3"/>
  <c r="B12" i="3"/>
  <c r="D12" i="3"/>
  <c r="E12" i="3"/>
  <c r="F12" i="3"/>
  <c r="L12" i="3"/>
  <c r="A13" i="3"/>
  <c r="B13" i="3"/>
  <c r="D13" i="3"/>
  <c r="E13" i="3"/>
  <c r="F13" i="3"/>
  <c r="L13" i="3"/>
  <c r="A14" i="3"/>
  <c r="B14" i="3"/>
  <c r="D14" i="3"/>
  <c r="E14" i="3"/>
  <c r="F14" i="3"/>
  <c r="L14" i="3"/>
  <c r="A15" i="3"/>
  <c r="B15" i="3"/>
  <c r="D15" i="3"/>
  <c r="E15" i="3"/>
  <c r="F15" i="3"/>
  <c r="L15" i="3"/>
  <c r="A16" i="3"/>
  <c r="B16" i="3"/>
  <c r="D16" i="3"/>
  <c r="E16" i="3"/>
  <c r="F16" i="3"/>
  <c r="L16" i="3"/>
  <c r="A17" i="3"/>
  <c r="B17" i="3"/>
  <c r="D17" i="3"/>
  <c r="E17" i="3"/>
  <c r="F17" i="3"/>
  <c r="L17" i="3"/>
  <c r="A18" i="3"/>
  <c r="B18" i="3"/>
  <c r="D18" i="3"/>
  <c r="E18" i="3"/>
  <c r="F18" i="3"/>
  <c r="L18" i="3"/>
  <c r="A19" i="3"/>
  <c r="B19" i="3"/>
  <c r="D19" i="3"/>
  <c r="E19" i="3"/>
  <c r="F19" i="3"/>
  <c r="L19" i="3"/>
  <c r="A20" i="3"/>
  <c r="B20" i="3"/>
  <c r="D20" i="3"/>
  <c r="E20" i="3"/>
  <c r="F20" i="3"/>
  <c r="L20" i="3"/>
  <c r="A21" i="3"/>
  <c r="B21" i="3"/>
  <c r="D21" i="3"/>
  <c r="E21" i="3"/>
  <c r="F21" i="3"/>
  <c r="L21" i="3"/>
  <c r="A22" i="3"/>
  <c r="B22" i="3"/>
  <c r="D22" i="3"/>
  <c r="E22" i="3"/>
  <c r="F22" i="3"/>
  <c r="L22" i="3"/>
  <c r="A23" i="3"/>
  <c r="B23" i="3"/>
  <c r="D23" i="3"/>
  <c r="E23" i="3"/>
  <c r="F23" i="3"/>
  <c r="L23" i="3"/>
  <c r="A24" i="3"/>
  <c r="B24" i="3"/>
  <c r="D24" i="3"/>
  <c r="E24" i="3"/>
  <c r="F24" i="3"/>
  <c r="L24" i="3"/>
  <c r="A25" i="3"/>
  <c r="B25" i="3"/>
  <c r="D25" i="3"/>
  <c r="E25" i="3"/>
  <c r="F25" i="3"/>
  <c r="L25" i="3"/>
  <c r="A26" i="3"/>
  <c r="B26" i="3"/>
  <c r="D26" i="3"/>
  <c r="E26" i="3"/>
  <c r="F26" i="3"/>
  <c r="L26" i="3"/>
  <c r="A27" i="3"/>
  <c r="B27" i="3"/>
  <c r="D27" i="3"/>
  <c r="E27" i="3"/>
  <c r="F27" i="3"/>
  <c r="L27" i="3"/>
  <c r="A28" i="3"/>
  <c r="B28" i="3"/>
  <c r="D28" i="3"/>
  <c r="E28" i="3"/>
  <c r="F28" i="3"/>
  <c r="L28" i="3"/>
  <c r="A29" i="3"/>
  <c r="B29" i="3"/>
  <c r="D29" i="3"/>
  <c r="E29" i="3"/>
  <c r="F29" i="3"/>
  <c r="L29" i="3"/>
  <c r="A30" i="3"/>
  <c r="B30" i="3"/>
  <c r="D30" i="3"/>
  <c r="E30" i="3"/>
  <c r="F30" i="3"/>
  <c r="L30" i="3"/>
  <c r="A31" i="3"/>
  <c r="B31" i="3"/>
  <c r="D31" i="3"/>
  <c r="E31" i="3"/>
  <c r="F31" i="3"/>
  <c r="L31" i="3"/>
  <c r="A32" i="3"/>
  <c r="B32" i="3"/>
  <c r="D32" i="3"/>
  <c r="E32" i="3"/>
  <c r="F32" i="3"/>
  <c r="L32" i="3"/>
  <c r="A33" i="3"/>
  <c r="B33" i="3"/>
  <c r="D33" i="3"/>
  <c r="E33" i="3"/>
  <c r="F33" i="3"/>
  <c r="L33" i="3"/>
  <c r="A34" i="3"/>
  <c r="B34" i="3"/>
  <c r="D34" i="3"/>
  <c r="E34" i="3"/>
  <c r="F34" i="3"/>
  <c r="L34" i="3"/>
  <c r="A35" i="3"/>
  <c r="B35" i="3"/>
  <c r="D35" i="3"/>
  <c r="E35" i="3"/>
  <c r="F35" i="3"/>
  <c r="L35" i="3"/>
  <c r="A36" i="3"/>
  <c r="B36" i="3"/>
  <c r="D36" i="3"/>
  <c r="E36" i="3"/>
  <c r="F36" i="3"/>
  <c r="L36" i="3"/>
  <c r="A37" i="3"/>
  <c r="B37" i="3"/>
  <c r="D37" i="3"/>
  <c r="E37" i="3"/>
  <c r="F37" i="3"/>
  <c r="L37" i="3"/>
  <c r="A38" i="3"/>
  <c r="B38" i="3"/>
  <c r="D38" i="3"/>
  <c r="E38" i="3"/>
  <c r="F38" i="3"/>
  <c r="L38" i="3"/>
  <c r="A39" i="3"/>
  <c r="B39" i="3"/>
  <c r="D39" i="3"/>
  <c r="E39" i="3"/>
  <c r="F39" i="3"/>
  <c r="L39" i="3"/>
  <c r="A40" i="3"/>
  <c r="B40" i="3"/>
  <c r="D40" i="3"/>
  <c r="E40" i="3"/>
  <c r="F40" i="3"/>
  <c r="L40" i="3"/>
  <c r="A41" i="3"/>
  <c r="B41" i="3"/>
  <c r="D41" i="3"/>
  <c r="E41" i="3"/>
  <c r="F41" i="3"/>
  <c r="L41" i="3"/>
  <c r="A42" i="3"/>
  <c r="B42" i="3"/>
  <c r="D42" i="3"/>
  <c r="E42" i="3"/>
  <c r="F42" i="3"/>
  <c r="L42" i="3"/>
  <c r="A43" i="3"/>
  <c r="B43" i="3"/>
  <c r="D43" i="3"/>
  <c r="E43" i="3"/>
  <c r="F43" i="3"/>
  <c r="L43" i="3"/>
  <c r="A44" i="3"/>
  <c r="B44" i="3"/>
  <c r="D44" i="3"/>
  <c r="E44" i="3"/>
  <c r="F44" i="3"/>
  <c r="L44" i="3"/>
  <c r="A45" i="3"/>
  <c r="B45" i="3"/>
  <c r="D45" i="3"/>
  <c r="E45" i="3"/>
  <c r="F45" i="3"/>
  <c r="L45" i="3"/>
  <c r="A46" i="3"/>
  <c r="B46" i="3"/>
  <c r="D46" i="3"/>
  <c r="E46" i="3"/>
  <c r="F46" i="3"/>
  <c r="L46" i="3"/>
  <c r="A47" i="3"/>
  <c r="B47" i="3"/>
  <c r="D47" i="3"/>
  <c r="E47" i="3"/>
  <c r="F47" i="3"/>
  <c r="L47" i="3"/>
  <c r="A48" i="3"/>
  <c r="B48" i="3"/>
  <c r="D48" i="3"/>
  <c r="E48" i="3"/>
  <c r="F48" i="3"/>
  <c r="L48" i="3"/>
  <c r="A49" i="3"/>
  <c r="B49" i="3"/>
  <c r="D49" i="3"/>
  <c r="E49" i="3"/>
  <c r="F49" i="3"/>
  <c r="L49" i="3"/>
  <c r="A50" i="3"/>
  <c r="B50" i="3"/>
  <c r="D50" i="3"/>
  <c r="E50" i="3"/>
  <c r="F50" i="3"/>
  <c r="L50" i="3"/>
  <c r="A51" i="3"/>
  <c r="B51" i="3"/>
  <c r="D51" i="3"/>
  <c r="E51" i="3"/>
  <c r="F51" i="3"/>
  <c r="L51" i="3"/>
  <c r="A52" i="3"/>
  <c r="B52" i="3"/>
  <c r="D52" i="3"/>
  <c r="E52" i="3"/>
  <c r="F52" i="3"/>
  <c r="L52" i="3"/>
  <c r="A53" i="3"/>
  <c r="B53" i="3"/>
  <c r="D53" i="3"/>
  <c r="E53" i="3"/>
  <c r="F53" i="3"/>
  <c r="L53" i="3"/>
  <c r="A54" i="3"/>
  <c r="B54" i="3"/>
  <c r="D54" i="3"/>
  <c r="E54" i="3"/>
  <c r="F54" i="3"/>
  <c r="L54" i="3"/>
  <c r="A55" i="3"/>
  <c r="B55" i="3"/>
  <c r="D55" i="3"/>
  <c r="E55" i="3"/>
  <c r="F55" i="3"/>
  <c r="L55" i="3"/>
  <c r="A56" i="3"/>
  <c r="B56" i="3"/>
  <c r="D56" i="3"/>
  <c r="E56" i="3"/>
  <c r="F56" i="3"/>
  <c r="L56" i="3"/>
  <c r="A57" i="3"/>
  <c r="B57" i="3"/>
  <c r="D57" i="3"/>
  <c r="E57" i="3"/>
  <c r="F57" i="3"/>
  <c r="L57" i="3"/>
  <c r="A58" i="3"/>
  <c r="B58" i="3"/>
  <c r="D58" i="3"/>
  <c r="E58" i="3"/>
  <c r="F58" i="3"/>
  <c r="L58" i="3"/>
  <c r="A59" i="3"/>
  <c r="B59" i="3"/>
  <c r="D59" i="3"/>
  <c r="E59" i="3"/>
  <c r="F59" i="3"/>
  <c r="L59" i="3"/>
  <c r="A60" i="3"/>
  <c r="B60" i="3"/>
  <c r="D60" i="3"/>
  <c r="E60" i="3"/>
  <c r="F60" i="3"/>
  <c r="L60" i="3"/>
  <c r="A61" i="3"/>
  <c r="B61" i="3"/>
  <c r="D61" i="3"/>
  <c r="E61" i="3"/>
  <c r="F61" i="3"/>
  <c r="L61" i="3"/>
  <c r="A62" i="3"/>
  <c r="B62" i="3"/>
  <c r="D62" i="3"/>
  <c r="E62" i="3"/>
  <c r="F62" i="3"/>
  <c r="L62" i="3"/>
  <c r="A63" i="3"/>
  <c r="B63" i="3"/>
  <c r="D63" i="3"/>
  <c r="E63" i="3"/>
  <c r="F63" i="3"/>
  <c r="L63" i="3"/>
  <c r="A64" i="3"/>
  <c r="B64" i="3"/>
  <c r="D64" i="3"/>
  <c r="E64" i="3"/>
  <c r="F64" i="3"/>
  <c r="L64" i="3"/>
  <c r="A65" i="3"/>
  <c r="B65" i="3"/>
  <c r="D65" i="3"/>
  <c r="E65" i="3"/>
  <c r="F65" i="3"/>
  <c r="L65" i="3"/>
  <c r="A66" i="3"/>
  <c r="B66" i="3"/>
  <c r="D66" i="3"/>
  <c r="E66" i="3"/>
  <c r="F66" i="3"/>
  <c r="L66" i="3"/>
  <c r="A67" i="3"/>
  <c r="B67" i="3"/>
  <c r="D67" i="3"/>
  <c r="E67" i="3"/>
  <c r="F67" i="3"/>
  <c r="L67" i="3"/>
  <c r="A68" i="3"/>
  <c r="B68" i="3"/>
  <c r="D68" i="3"/>
  <c r="E68" i="3"/>
  <c r="F68" i="3"/>
  <c r="L68" i="3"/>
  <c r="A69" i="3"/>
  <c r="B69" i="3"/>
  <c r="D69" i="3"/>
  <c r="E69" i="3"/>
  <c r="F69" i="3"/>
  <c r="L69" i="3"/>
  <c r="A70" i="3"/>
  <c r="B70" i="3"/>
  <c r="D70" i="3"/>
  <c r="E70" i="3"/>
  <c r="F70" i="3"/>
  <c r="L70" i="3"/>
  <c r="A71" i="3"/>
  <c r="B71" i="3"/>
  <c r="D71" i="3"/>
  <c r="E71" i="3"/>
  <c r="F71" i="3"/>
  <c r="L71" i="3"/>
  <c r="A72" i="3"/>
  <c r="B72" i="3"/>
  <c r="D72" i="3"/>
  <c r="E72" i="3"/>
  <c r="F72" i="3"/>
  <c r="L72" i="3"/>
  <c r="A73" i="3"/>
  <c r="B73" i="3"/>
  <c r="D73" i="3"/>
  <c r="E73" i="3"/>
  <c r="F73" i="3"/>
  <c r="L73" i="3"/>
  <c r="A75" i="3"/>
  <c r="B75" i="3"/>
  <c r="D75" i="3"/>
  <c r="E75" i="3"/>
  <c r="F75" i="3"/>
  <c r="L75" i="3"/>
  <c r="A76" i="3"/>
  <c r="B76" i="3"/>
  <c r="D76" i="3"/>
  <c r="E76" i="3"/>
  <c r="F76" i="3"/>
  <c r="L76" i="3"/>
  <c r="A77" i="3"/>
  <c r="B77" i="3"/>
  <c r="D77" i="3"/>
  <c r="E77" i="3"/>
  <c r="F77" i="3"/>
  <c r="L77" i="3"/>
  <c r="A78" i="3"/>
  <c r="B78" i="3"/>
  <c r="D78" i="3"/>
  <c r="E78" i="3"/>
  <c r="F78" i="3"/>
  <c r="L78" i="3"/>
  <c r="A79" i="3"/>
  <c r="B79" i="3"/>
  <c r="D79" i="3"/>
  <c r="E79" i="3"/>
  <c r="F79" i="3"/>
  <c r="L79" i="3"/>
  <c r="A80" i="3"/>
  <c r="B80" i="3"/>
  <c r="D80" i="3"/>
  <c r="E80" i="3"/>
  <c r="F80" i="3"/>
  <c r="L80" i="3"/>
  <c r="A9" i="4"/>
  <c r="B9" i="4"/>
  <c r="D9" i="4"/>
  <c r="E9" i="4"/>
  <c r="F9" i="4"/>
  <c r="L9" i="4"/>
  <c r="A9" i="3"/>
  <c r="B9" i="3"/>
  <c r="D9" i="3"/>
  <c r="E9" i="3"/>
  <c r="F9" i="3"/>
  <c r="L9" i="3"/>
  <c r="A368" i="2"/>
  <c r="B368" i="2"/>
  <c r="D368" i="2"/>
  <c r="E368" i="2"/>
  <c r="F368" i="2"/>
  <c r="L368" i="2"/>
  <c r="A369" i="2"/>
  <c r="B369" i="2"/>
  <c r="D369" i="2"/>
  <c r="E369" i="2"/>
  <c r="F369" i="2"/>
  <c r="L369" i="2"/>
  <c r="A373" i="2"/>
  <c r="B373" i="2"/>
  <c r="D373" i="2"/>
  <c r="E373" i="2"/>
  <c r="F373" i="2"/>
  <c r="L373" i="2"/>
  <c r="A374" i="2"/>
  <c r="B374" i="2"/>
  <c r="D374" i="2"/>
  <c r="E374" i="2"/>
  <c r="F374" i="2"/>
  <c r="L374" i="2"/>
  <c r="A375" i="2"/>
  <c r="B375" i="2"/>
  <c r="D375" i="2"/>
  <c r="E375" i="2"/>
  <c r="F375" i="2"/>
  <c r="L375" i="2"/>
  <c r="A344" i="2"/>
  <c r="B344" i="2"/>
  <c r="D344" i="2"/>
  <c r="E344" i="2"/>
  <c r="F344" i="2"/>
  <c r="L344" i="2"/>
  <c r="A345" i="2"/>
  <c r="B345" i="2"/>
  <c r="D345" i="2"/>
  <c r="E345" i="2"/>
  <c r="F345" i="2"/>
  <c r="L345" i="2"/>
  <c r="A346" i="2"/>
  <c r="B346" i="2"/>
  <c r="D346" i="2"/>
  <c r="E346" i="2"/>
  <c r="F346" i="2"/>
  <c r="L346" i="2"/>
  <c r="A347" i="2"/>
  <c r="B347" i="2"/>
  <c r="D347" i="2"/>
  <c r="E347" i="2"/>
  <c r="F347" i="2"/>
  <c r="L347" i="2"/>
  <c r="A348" i="2"/>
  <c r="B348" i="2"/>
  <c r="D348" i="2"/>
  <c r="E348" i="2"/>
  <c r="F348" i="2"/>
  <c r="L348" i="2"/>
  <c r="A350" i="2"/>
  <c r="B350" i="2"/>
  <c r="D350" i="2"/>
  <c r="E350" i="2"/>
  <c r="F350" i="2"/>
  <c r="L350" i="2"/>
  <c r="A351" i="2"/>
  <c r="B351" i="2"/>
  <c r="D351" i="2"/>
  <c r="E351" i="2"/>
  <c r="F351" i="2"/>
  <c r="L351" i="2"/>
  <c r="A352" i="2"/>
  <c r="B352" i="2"/>
  <c r="D352" i="2"/>
  <c r="E352" i="2"/>
  <c r="F352" i="2"/>
  <c r="L352" i="2"/>
  <c r="A353" i="2"/>
  <c r="B353" i="2"/>
  <c r="D353" i="2"/>
  <c r="E353" i="2"/>
  <c r="F353" i="2"/>
  <c r="L353" i="2"/>
  <c r="A354" i="2"/>
  <c r="B354" i="2"/>
  <c r="D354" i="2"/>
  <c r="E354" i="2"/>
  <c r="F354" i="2"/>
  <c r="L354" i="2"/>
  <c r="A355" i="2"/>
  <c r="B355" i="2"/>
  <c r="D355" i="2"/>
  <c r="E355" i="2"/>
  <c r="F355" i="2"/>
  <c r="L355" i="2"/>
  <c r="A356" i="2"/>
  <c r="B356" i="2"/>
  <c r="D356" i="2"/>
  <c r="E356" i="2"/>
  <c r="F356" i="2"/>
  <c r="L356" i="2"/>
  <c r="A358" i="2"/>
  <c r="B358" i="2"/>
  <c r="D358" i="2"/>
  <c r="E358" i="2"/>
  <c r="F358" i="2"/>
  <c r="L358" i="2"/>
  <c r="A359" i="2"/>
  <c r="B359" i="2"/>
  <c r="D359" i="2"/>
  <c r="E359" i="2"/>
  <c r="F359" i="2"/>
  <c r="L359" i="2"/>
  <c r="A360" i="2"/>
  <c r="B360" i="2"/>
  <c r="D360" i="2"/>
  <c r="E360" i="2"/>
  <c r="F360" i="2"/>
  <c r="L360" i="2"/>
  <c r="A361" i="2"/>
  <c r="B361" i="2"/>
  <c r="D361" i="2"/>
  <c r="E361" i="2"/>
  <c r="F361" i="2"/>
  <c r="L361" i="2"/>
  <c r="A362" i="2"/>
  <c r="B362" i="2"/>
  <c r="D362" i="2"/>
  <c r="E362" i="2"/>
  <c r="F362" i="2"/>
  <c r="L362" i="2"/>
  <c r="A363" i="2"/>
  <c r="B363" i="2"/>
  <c r="D363" i="2"/>
  <c r="E363" i="2"/>
  <c r="F363" i="2"/>
  <c r="L363" i="2"/>
  <c r="A364" i="2"/>
  <c r="B364" i="2"/>
  <c r="D364" i="2"/>
  <c r="E364" i="2"/>
  <c r="F364" i="2"/>
  <c r="L364" i="2"/>
  <c r="A366" i="2"/>
  <c r="B366" i="2"/>
  <c r="D366" i="2"/>
  <c r="E366" i="2"/>
  <c r="F366" i="2"/>
  <c r="L366" i="2"/>
  <c r="A367" i="2"/>
  <c r="B367" i="2"/>
  <c r="D367" i="2"/>
  <c r="E367" i="2"/>
  <c r="F367" i="2"/>
  <c r="L367" i="2"/>
  <c r="A316" i="2"/>
  <c r="B316" i="2"/>
  <c r="D316" i="2"/>
  <c r="E316" i="2"/>
  <c r="F316" i="2"/>
  <c r="L316" i="2"/>
  <c r="A323" i="2"/>
  <c r="B323" i="2"/>
  <c r="D323" i="2"/>
  <c r="E323" i="2"/>
  <c r="F323" i="2"/>
  <c r="L323" i="2"/>
  <c r="A324" i="2"/>
  <c r="B324" i="2"/>
  <c r="D324" i="2"/>
  <c r="E324" i="2"/>
  <c r="F324" i="2"/>
  <c r="L324" i="2"/>
  <c r="A325" i="2"/>
  <c r="B325" i="2"/>
  <c r="D325" i="2"/>
  <c r="E325" i="2"/>
  <c r="F325" i="2"/>
  <c r="L325" i="2"/>
  <c r="A326" i="2"/>
  <c r="B326" i="2"/>
  <c r="D326" i="2"/>
  <c r="E326" i="2"/>
  <c r="F326" i="2"/>
  <c r="L326" i="2"/>
  <c r="A327" i="2"/>
  <c r="B327" i="2"/>
  <c r="D327" i="2"/>
  <c r="E327" i="2"/>
  <c r="F327" i="2"/>
  <c r="L327" i="2"/>
  <c r="A328" i="2"/>
  <c r="B328" i="2"/>
  <c r="D328" i="2"/>
  <c r="E328" i="2"/>
  <c r="F328" i="2"/>
  <c r="L328" i="2"/>
  <c r="A329" i="2"/>
  <c r="B329" i="2"/>
  <c r="D329" i="2"/>
  <c r="E329" i="2"/>
  <c r="F329" i="2"/>
  <c r="L329" i="2"/>
  <c r="A330" i="2"/>
  <c r="B330" i="2"/>
  <c r="D330" i="2"/>
  <c r="E330" i="2"/>
  <c r="F330" i="2"/>
  <c r="L330" i="2"/>
  <c r="A331" i="2"/>
  <c r="B331" i="2"/>
  <c r="D331" i="2"/>
  <c r="E331" i="2"/>
  <c r="F331" i="2"/>
  <c r="L331" i="2"/>
  <c r="A332" i="2"/>
  <c r="B332" i="2"/>
  <c r="D332" i="2"/>
  <c r="E332" i="2"/>
  <c r="F332" i="2"/>
  <c r="L332" i="2"/>
  <c r="A333" i="2"/>
  <c r="B333" i="2"/>
  <c r="D333" i="2"/>
  <c r="E333" i="2"/>
  <c r="F333" i="2"/>
  <c r="L333" i="2"/>
  <c r="A340" i="2"/>
  <c r="B340" i="2"/>
  <c r="D340" i="2"/>
  <c r="E340" i="2"/>
  <c r="F340" i="2"/>
  <c r="L340" i="2"/>
  <c r="A341" i="2"/>
  <c r="B341" i="2"/>
  <c r="D341" i="2"/>
  <c r="E341" i="2"/>
  <c r="F341" i="2"/>
  <c r="L341" i="2"/>
  <c r="A342" i="2"/>
  <c r="B342" i="2"/>
  <c r="D342" i="2"/>
  <c r="E342" i="2"/>
  <c r="F342" i="2"/>
  <c r="L342" i="2"/>
  <c r="A343" i="2"/>
  <c r="B343" i="2"/>
  <c r="D343" i="2"/>
  <c r="E343" i="2"/>
  <c r="F343" i="2"/>
  <c r="L343" i="2"/>
  <c r="A283" i="2"/>
  <c r="B283" i="2"/>
  <c r="D283" i="2"/>
  <c r="E283" i="2"/>
  <c r="F283" i="2"/>
  <c r="L283" i="2"/>
  <c r="A284" i="2"/>
  <c r="B284" i="2"/>
  <c r="D284" i="2"/>
  <c r="E284" i="2"/>
  <c r="F284" i="2"/>
  <c r="L284" i="2"/>
  <c r="A285" i="2"/>
  <c r="B285" i="2"/>
  <c r="D285" i="2"/>
  <c r="E285" i="2"/>
  <c r="F285" i="2"/>
  <c r="L285" i="2"/>
  <c r="A286" i="2"/>
  <c r="B286" i="2"/>
  <c r="D286" i="2"/>
  <c r="E286" i="2"/>
  <c r="F286" i="2"/>
  <c r="L286" i="2"/>
  <c r="A287" i="2"/>
  <c r="B287" i="2"/>
  <c r="D287" i="2"/>
  <c r="E287" i="2"/>
  <c r="F287" i="2"/>
  <c r="L287" i="2"/>
  <c r="A288" i="2"/>
  <c r="B288" i="2"/>
  <c r="D288" i="2"/>
  <c r="E288" i="2"/>
  <c r="F288" i="2"/>
  <c r="L288" i="2"/>
  <c r="A289" i="2"/>
  <c r="B289" i="2"/>
  <c r="D289" i="2"/>
  <c r="E289" i="2"/>
  <c r="F289" i="2"/>
  <c r="L289" i="2"/>
  <c r="A290" i="2"/>
  <c r="B290" i="2"/>
  <c r="D290" i="2"/>
  <c r="E290" i="2"/>
  <c r="F290" i="2"/>
  <c r="L290" i="2"/>
  <c r="A291" i="2"/>
  <c r="B291" i="2"/>
  <c r="D291" i="2"/>
  <c r="E291" i="2"/>
  <c r="F291" i="2"/>
  <c r="L291" i="2"/>
  <c r="A292" i="2"/>
  <c r="B292" i="2"/>
  <c r="D292" i="2"/>
  <c r="E292" i="2"/>
  <c r="F292" i="2"/>
  <c r="L292" i="2"/>
  <c r="A293" i="2"/>
  <c r="B293" i="2"/>
  <c r="D293" i="2"/>
  <c r="E293" i="2"/>
  <c r="F293" i="2"/>
  <c r="L293" i="2"/>
  <c r="A294" i="2"/>
  <c r="B294" i="2"/>
  <c r="D294" i="2"/>
  <c r="E294" i="2"/>
  <c r="F294" i="2"/>
  <c r="L294" i="2"/>
  <c r="A295" i="2"/>
  <c r="B295" i="2"/>
  <c r="D295" i="2"/>
  <c r="E295" i="2"/>
  <c r="F295" i="2"/>
  <c r="L295" i="2"/>
  <c r="A296" i="2"/>
  <c r="B296" i="2"/>
  <c r="D296" i="2"/>
  <c r="E296" i="2"/>
  <c r="F296" i="2"/>
  <c r="L296" i="2"/>
  <c r="A297" i="2"/>
  <c r="B297" i="2"/>
  <c r="D297" i="2"/>
  <c r="E297" i="2"/>
  <c r="F297" i="2"/>
  <c r="L297" i="2"/>
  <c r="A298" i="2"/>
  <c r="B298" i="2"/>
  <c r="D298" i="2"/>
  <c r="E298" i="2"/>
  <c r="F298" i="2"/>
  <c r="L298" i="2"/>
  <c r="A299" i="2"/>
  <c r="B299" i="2"/>
  <c r="D299" i="2"/>
  <c r="E299" i="2"/>
  <c r="F299" i="2"/>
  <c r="L299" i="2"/>
  <c r="A300" i="2"/>
  <c r="B300" i="2"/>
  <c r="D300" i="2"/>
  <c r="E300" i="2"/>
  <c r="F300" i="2"/>
  <c r="L300" i="2"/>
  <c r="A301" i="2"/>
  <c r="B301" i="2"/>
  <c r="D301" i="2"/>
  <c r="E301" i="2"/>
  <c r="F301" i="2"/>
  <c r="L301" i="2"/>
  <c r="A302" i="2"/>
  <c r="B302" i="2"/>
  <c r="D302" i="2"/>
  <c r="E302" i="2"/>
  <c r="F302" i="2"/>
  <c r="L302" i="2"/>
  <c r="A303" i="2"/>
  <c r="B303" i="2"/>
  <c r="D303" i="2"/>
  <c r="E303" i="2"/>
  <c r="F303" i="2"/>
  <c r="L303" i="2"/>
  <c r="A304" i="2"/>
  <c r="B304" i="2"/>
  <c r="D304" i="2"/>
  <c r="E304" i="2"/>
  <c r="F304" i="2"/>
  <c r="L304" i="2"/>
  <c r="A305" i="2"/>
  <c r="B305" i="2"/>
  <c r="D305" i="2"/>
  <c r="E305" i="2"/>
  <c r="F305" i="2"/>
  <c r="L305" i="2"/>
  <c r="A306" i="2"/>
  <c r="B306" i="2"/>
  <c r="D306" i="2"/>
  <c r="E306" i="2"/>
  <c r="F306" i="2"/>
  <c r="L306" i="2"/>
  <c r="A307" i="2"/>
  <c r="B307" i="2"/>
  <c r="D307" i="2"/>
  <c r="E307" i="2"/>
  <c r="F307" i="2"/>
  <c r="L307" i="2"/>
  <c r="A308" i="2"/>
  <c r="B308" i="2"/>
  <c r="D308" i="2"/>
  <c r="E308" i="2"/>
  <c r="F308" i="2"/>
  <c r="L308" i="2"/>
  <c r="A309" i="2"/>
  <c r="B309" i="2"/>
  <c r="D309" i="2"/>
  <c r="E309" i="2"/>
  <c r="F309" i="2"/>
  <c r="L309" i="2"/>
  <c r="A310" i="2"/>
  <c r="B310" i="2"/>
  <c r="D310" i="2"/>
  <c r="E310" i="2"/>
  <c r="F310" i="2"/>
  <c r="L310" i="2"/>
  <c r="A311" i="2"/>
  <c r="B311" i="2"/>
  <c r="D311" i="2"/>
  <c r="E311" i="2"/>
  <c r="F311" i="2"/>
  <c r="L311" i="2"/>
  <c r="A312" i="2"/>
  <c r="B312" i="2"/>
  <c r="D312" i="2"/>
  <c r="E312" i="2"/>
  <c r="F312" i="2"/>
  <c r="L312" i="2"/>
  <c r="A313" i="2"/>
  <c r="B313" i="2"/>
  <c r="D313" i="2"/>
  <c r="E313" i="2"/>
  <c r="F313" i="2"/>
  <c r="L313" i="2"/>
  <c r="A314" i="2"/>
  <c r="B314" i="2"/>
  <c r="D314" i="2"/>
  <c r="E314" i="2"/>
  <c r="F314" i="2"/>
  <c r="L314" i="2"/>
  <c r="A315" i="2"/>
  <c r="B315" i="2"/>
  <c r="D315" i="2"/>
  <c r="E315" i="2"/>
  <c r="F315" i="2"/>
  <c r="L315" i="2"/>
  <c r="A251" i="2"/>
  <c r="B251" i="2"/>
  <c r="D251" i="2"/>
  <c r="E251" i="2"/>
  <c r="F251" i="2"/>
  <c r="L251" i="2"/>
  <c r="A252" i="2"/>
  <c r="B252" i="2"/>
  <c r="D252" i="2"/>
  <c r="E252" i="2"/>
  <c r="F252" i="2"/>
  <c r="L252" i="2"/>
  <c r="A253" i="2"/>
  <c r="B253" i="2"/>
  <c r="D253" i="2"/>
  <c r="E253" i="2"/>
  <c r="F253" i="2"/>
  <c r="L253" i="2"/>
  <c r="A254" i="2"/>
  <c r="B254" i="2"/>
  <c r="D254" i="2"/>
  <c r="E254" i="2"/>
  <c r="F254" i="2"/>
  <c r="L254" i="2"/>
  <c r="A255" i="2"/>
  <c r="B255" i="2"/>
  <c r="D255" i="2"/>
  <c r="E255" i="2"/>
  <c r="F255" i="2"/>
  <c r="L255" i="2"/>
  <c r="A256" i="2"/>
  <c r="B256" i="2"/>
  <c r="D256" i="2"/>
  <c r="E256" i="2"/>
  <c r="F256" i="2"/>
  <c r="L256" i="2"/>
  <c r="A257" i="2"/>
  <c r="B257" i="2"/>
  <c r="D257" i="2"/>
  <c r="E257" i="2"/>
  <c r="F257" i="2"/>
  <c r="L257" i="2"/>
  <c r="A258" i="2"/>
  <c r="B258" i="2"/>
  <c r="D258" i="2"/>
  <c r="E258" i="2"/>
  <c r="F258" i="2"/>
  <c r="L258" i="2"/>
  <c r="A259" i="2"/>
  <c r="B259" i="2"/>
  <c r="D259" i="2"/>
  <c r="E259" i="2"/>
  <c r="F259" i="2"/>
  <c r="L259" i="2"/>
  <c r="A260" i="2"/>
  <c r="B260" i="2"/>
  <c r="D260" i="2"/>
  <c r="E260" i="2"/>
  <c r="F260" i="2"/>
  <c r="L260" i="2"/>
  <c r="A261" i="2"/>
  <c r="B261" i="2"/>
  <c r="D261" i="2"/>
  <c r="E261" i="2"/>
  <c r="F261" i="2"/>
  <c r="L261" i="2"/>
  <c r="A262" i="2"/>
  <c r="B262" i="2"/>
  <c r="D262" i="2"/>
  <c r="E262" i="2"/>
  <c r="F262" i="2"/>
  <c r="L262" i="2"/>
  <c r="A263" i="2"/>
  <c r="B263" i="2"/>
  <c r="D263" i="2"/>
  <c r="E263" i="2"/>
  <c r="F263" i="2"/>
  <c r="L263" i="2"/>
  <c r="A264" i="2"/>
  <c r="B264" i="2"/>
  <c r="D264" i="2"/>
  <c r="E264" i="2"/>
  <c r="F264" i="2"/>
  <c r="L264" i="2"/>
  <c r="A265" i="2"/>
  <c r="B265" i="2"/>
  <c r="D265" i="2"/>
  <c r="E265" i="2"/>
  <c r="F265" i="2"/>
  <c r="L265" i="2"/>
  <c r="A266" i="2"/>
  <c r="B266" i="2"/>
  <c r="D266" i="2"/>
  <c r="E266" i="2"/>
  <c r="F266" i="2"/>
  <c r="L266" i="2"/>
  <c r="A267" i="2"/>
  <c r="B267" i="2"/>
  <c r="D267" i="2"/>
  <c r="E267" i="2"/>
  <c r="F267" i="2"/>
  <c r="L267" i="2"/>
  <c r="A268" i="2"/>
  <c r="B268" i="2"/>
  <c r="D268" i="2"/>
  <c r="E268" i="2"/>
  <c r="F268" i="2"/>
  <c r="L268" i="2"/>
  <c r="A269" i="2"/>
  <c r="B269" i="2"/>
  <c r="D269" i="2"/>
  <c r="E269" i="2"/>
  <c r="F269" i="2"/>
  <c r="L269" i="2"/>
  <c r="A270" i="2"/>
  <c r="B270" i="2"/>
  <c r="D270" i="2"/>
  <c r="E270" i="2"/>
  <c r="F270" i="2"/>
  <c r="L270" i="2"/>
  <c r="A271" i="2"/>
  <c r="B271" i="2"/>
  <c r="D271" i="2"/>
  <c r="E271" i="2"/>
  <c r="F271" i="2"/>
  <c r="L271" i="2"/>
  <c r="A272" i="2"/>
  <c r="B272" i="2"/>
  <c r="D272" i="2"/>
  <c r="E272" i="2"/>
  <c r="F272" i="2"/>
  <c r="L272" i="2"/>
  <c r="A273" i="2"/>
  <c r="B273" i="2"/>
  <c r="D273" i="2"/>
  <c r="E273" i="2"/>
  <c r="F273" i="2"/>
  <c r="L273" i="2"/>
  <c r="A274" i="2"/>
  <c r="B274" i="2"/>
  <c r="D274" i="2"/>
  <c r="E274" i="2"/>
  <c r="F274" i="2"/>
  <c r="L274" i="2"/>
  <c r="A275" i="2"/>
  <c r="B275" i="2"/>
  <c r="D275" i="2"/>
  <c r="E275" i="2"/>
  <c r="F275" i="2"/>
  <c r="L275" i="2"/>
  <c r="A276" i="2"/>
  <c r="B276" i="2"/>
  <c r="D276" i="2"/>
  <c r="E276" i="2"/>
  <c r="F276" i="2"/>
  <c r="L276" i="2"/>
  <c r="A277" i="2"/>
  <c r="B277" i="2"/>
  <c r="D277" i="2"/>
  <c r="E277" i="2"/>
  <c r="F277" i="2"/>
  <c r="L277" i="2"/>
  <c r="A278" i="2"/>
  <c r="B278" i="2"/>
  <c r="D278" i="2"/>
  <c r="E278" i="2"/>
  <c r="F278" i="2"/>
  <c r="L278" i="2"/>
  <c r="A279" i="2"/>
  <c r="B279" i="2"/>
  <c r="D279" i="2"/>
  <c r="E279" i="2"/>
  <c r="F279" i="2"/>
  <c r="L279" i="2"/>
  <c r="A280" i="2"/>
  <c r="B280" i="2"/>
  <c r="D280" i="2"/>
  <c r="E280" i="2"/>
  <c r="F280" i="2"/>
  <c r="L280" i="2"/>
  <c r="A281" i="2"/>
  <c r="B281" i="2"/>
  <c r="D281" i="2"/>
  <c r="E281" i="2"/>
  <c r="F281" i="2"/>
  <c r="L281" i="2"/>
  <c r="A282" i="2"/>
  <c r="B282" i="2"/>
  <c r="D282" i="2"/>
  <c r="E282" i="2"/>
  <c r="F282" i="2"/>
  <c r="L282" i="2"/>
  <c r="A244" i="2"/>
  <c r="B244" i="2"/>
  <c r="D244" i="2"/>
  <c r="E244" i="2"/>
  <c r="F244" i="2"/>
  <c r="L244" i="2"/>
  <c r="A245" i="2"/>
  <c r="B245" i="2"/>
  <c r="D245" i="2"/>
  <c r="E245" i="2"/>
  <c r="F245" i="2"/>
  <c r="L245" i="2"/>
  <c r="A246" i="2"/>
  <c r="B246" i="2"/>
  <c r="D246" i="2"/>
  <c r="E246" i="2"/>
  <c r="F246" i="2"/>
  <c r="L246" i="2"/>
  <c r="A247" i="2"/>
  <c r="B247" i="2"/>
  <c r="D247" i="2"/>
  <c r="E247" i="2"/>
  <c r="F247" i="2"/>
  <c r="L247" i="2"/>
  <c r="A248" i="2"/>
  <c r="B248" i="2"/>
  <c r="D248" i="2"/>
  <c r="E248" i="2"/>
  <c r="F248" i="2"/>
  <c r="L248" i="2"/>
  <c r="A249" i="2"/>
  <c r="B249" i="2"/>
  <c r="D249" i="2"/>
  <c r="E249" i="2"/>
  <c r="F249" i="2"/>
  <c r="L249" i="2"/>
  <c r="A250" i="2"/>
  <c r="B250" i="2"/>
  <c r="D250" i="2"/>
  <c r="E250" i="2"/>
  <c r="F250" i="2"/>
  <c r="L250" i="2"/>
  <c r="A10" i="2"/>
  <c r="B10" i="2"/>
  <c r="D10" i="2"/>
  <c r="E10" i="2"/>
  <c r="F10" i="2"/>
  <c r="L10" i="2"/>
  <c r="A11" i="2"/>
  <c r="B11" i="2"/>
  <c r="D11" i="2"/>
  <c r="E11" i="2"/>
  <c r="F11" i="2"/>
  <c r="L11" i="2"/>
  <c r="A12" i="2"/>
  <c r="B12" i="2"/>
  <c r="D12" i="2"/>
  <c r="E12" i="2"/>
  <c r="F12" i="2"/>
  <c r="L12" i="2"/>
  <c r="A13" i="2"/>
  <c r="B13" i="2"/>
  <c r="D13" i="2"/>
  <c r="E13" i="2"/>
  <c r="F13" i="2"/>
  <c r="L13" i="2"/>
  <c r="A14" i="2"/>
  <c r="B14" i="2"/>
  <c r="D14" i="2"/>
  <c r="E14" i="2"/>
  <c r="F14" i="2"/>
  <c r="L14" i="2"/>
  <c r="A15" i="2"/>
  <c r="B15" i="2"/>
  <c r="D15" i="2"/>
  <c r="E15" i="2"/>
  <c r="F15" i="2"/>
  <c r="L15" i="2"/>
  <c r="A16" i="2"/>
  <c r="B16" i="2"/>
  <c r="D16" i="2"/>
  <c r="E16" i="2"/>
  <c r="F16" i="2"/>
  <c r="L16" i="2"/>
  <c r="A17" i="2"/>
  <c r="B17" i="2"/>
  <c r="D17" i="2"/>
  <c r="E17" i="2"/>
  <c r="F17" i="2"/>
  <c r="L17" i="2"/>
  <c r="A18" i="2"/>
  <c r="B18" i="2"/>
  <c r="D18" i="2"/>
  <c r="E18" i="2"/>
  <c r="F18" i="2"/>
  <c r="L18" i="2"/>
  <c r="A19" i="2"/>
  <c r="B19" i="2"/>
  <c r="D19" i="2"/>
  <c r="E19" i="2"/>
  <c r="F19" i="2"/>
  <c r="L19" i="2"/>
  <c r="A20" i="2"/>
  <c r="B20" i="2"/>
  <c r="D20" i="2"/>
  <c r="E20" i="2"/>
  <c r="F20" i="2"/>
  <c r="L20" i="2"/>
  <c r="A21" i="2"/>
  <c r="B21" i="2"/>
  <c r="D21" i="2"/>
  <c r="E21" i="2"/>
  <c r="F21" i="2"/>
  <c r="L21" i="2"/>
  <c r="A22" i="2"/>
  <c r="B22" i="2"/>
  <c r="D22" i="2"/>
  <c r="E22" i="2"/>
  <c r="F22" i="2"/>
  <c r="L22" i="2"/>
  <c r="A23" i="2"/>
  <c r="B23" i="2"/>
  <c r="D23" i="2"/>
  <c r="E23" i="2"/>
  <c r="F23" i="2"/>
  <c r="L23" i="2"/>
  <c r="A24" i="2"/>
  <c r="B24" i="2"/>
  <c r="D24" i="2"/>
  <c r="E24" i="2"/>
  <c r="F24" i="2"/>
  <c r="L24" i="2"/>
  <c r="A25" i="2"/>
  <c r="B25" i="2"/>
  <c r="D25" i="2"/>
  <c r="E25" i="2"/>
  <c r="F25" i="2"/>
  <c r="L25" i="2"/>
  <c r="A26" i="2"/>
  <c r="B26" i="2"/>
  <c r="D26" i="2"/>
  <c r="E26" i="2"/>
  <c r="F26" i="2"/>
  <c r="L26" i="2"/>
  <c r="A27" i="2"/>
  <c r="B27" i="2"/>
  <c r="D27" i="2"/>
  <c r="E27" i="2"/>
  <c r="F27" i="2"/>
  <c r="L27" i="2"/>
  <c r="A28" i="2"/>
  <c r="B28" i="2"/>
  <c r="D28" i="2"/>
  <c r="E28" i="2"/>
  <c r="F28" i="2"/>
  <c r="L28" i="2"/>
  <c r="A29" i="2"/>
  <c r="B29" i="2"/>
  <c r="D29" i="2"/>
  <c r="E29" i="2"/>
  <c r="F29" i="2"/>
  <c r="L29" i="2"/>
  <c r="A30" i="2"/>
  <c r="B30" i="2"/>
  <c r="D30" i="2"/>
  <c r="E30" i="2"/>
  <c r="F30" i="2"/>
  <c r="L30" i="2"/>
  <c r="A31" i="2"/>
  <c r="B31" i="2"/>
  <c r="D31" i="2"/>
  <c r="E31" i="2"/>
  <c r="F31" i="2"/>
  <c r="L31" i="2"/>
  <c r="A32" i="2"/>
  <c r="B32" i="2"/>
  <c r="D32" i="2"/>
  <c r="E32" i="2"/>
  <c r="F32" i="2"/>
  <c r="L32" i="2"/>
  <c r="A33" i="2"/>
  <c r="B33" i="2"/>
  <c r="D33" i="2"/>
  <c r="E33" i="2"/>
  <c r="F33" i="2"/>
  <c r="L33" i="2"/>
  <c r="A34" i="2"/>
  <c r="B34" i="2"/>
  <c r="D34" i="2"/>
  <c r="E34" i="2"/>
  <c r="F34" i="2"/>
  <c r="L34" i="2"/>
  <c r="A35" i="2"/>
  <c r="B35" i="2"/>
  <c r="D35" i="2"/>
  <c r="E35" i="2"/>
  <c r="F35" i="2"/>
  <c r="L35" i="2"/>
  <c r="A36" i="2"/>
  <c r="B36" i="2"/>
  <c r="D36" i="2"/>
  <c r="E36" i="2"/>
  <c r="F36" i="2"/>
  <c r="L36" i="2"/>
  <c r="A37" i="2"/>
  <c r="B37" i="2"/>
  <c r="D37" i="2"/>
  <c r="E37" i="2"/>
  <c r="F37" i="2"/>
  <c r="L37" i="2"/>
  <c r="A38" i="2"/>
  <c r="B38" i="2"/>
  <c r="D38" i="2"/>
  <c r="E38" i="2"/>
  <c r="F38" i="2"/>
  <c r="L38" i="2"/>
  <c r="A39" i="2"/>
  <c r="B39" i="2"/>
  <c r="D39" i="2"/>
  <c r="E39" i="2"/>
  <c r="F39" i="2"/>
  <c r="L39" i="2"/>
  <c r="A40" i="2"/>
  <c r="B40" i="2"/>
  <c r="D40" i="2"/>
  <c r="E40" i="2"/>
  <c r="F40" i="2"/>
  <c r="L40" i="2"/>
  <c r="A41" i="2"/>
  <c r="B41" i="2"/>
  <c r="D41" i="2"/>
  <c r="E41" i="2"/>
  <c r="F41" i="2"/>
  <c r="L41" i="2"/>
  <c r="A42" i="2"/>
  <c r="B42" i="2"/>
  <c r="D42" i="2"/>
  <c r="E42" i="2"/>
  <c r="F42" i="2"/>
  <c r="L42" i="2"/>
  <c r="A43" i="2"/>
  <c r="B43" i="2"/>
  <c r="D43" i="2"/>
  <c r="E43" i="2"/>
  <c r="F43" i="2"/>
  <c r="L43" i="2"/>
  <c r="A44" i="2"/>
  <c r="B44" i="2"/>
  <c r="D44" i="2"/>
  <c r="E44" i="2"/>
  <c r="F44" i="2"/>
  <c r="L44" i="2"/>
  <c r="A45" i="2"/>
  <c r="B45" i="2"/>
  <c r="D45" i="2"/>
  <c r="E45" i="2"/>
  <c r="F45" i="2"/>
  <c r="L45" i="2"/>
  <c r="A46" i="2"/>
  <c r="B46" i="2"/>
  <c r="D46" i="2"/>
  <c r="E46" i="2"/>
  <c r="F46" i="2"/>
  <c r="L46" i="2"/>
  <c r="A47" i="2"/>
  <c r="B47" i="2"/>
  <c r="D47" i="2"/>
  <c r="E47" i="2"/>
  <c r="F47" i="2"/>
  <c r="L47" i="2"/>
  <c r="A48" i="2"/>
  <c r="B48" i="2"/>
  <c r="D48" i="2"/>
  <c r="E48" i="2"/>
  <c r="F48" i="2"/>
  <c r="L48" i="2"/>
  <c r="A49" i="2"/>
  <c r="B49" i="2"/>
  <c r="D49" i="2"/>
  <c r="E49" i="2"/>
  <c r="F49" i="2"/>
  <c r="L49" i="2"/>
  <c r="A50" i="2"/>
  <c r="B50" i="2"/>
  <c r="D50" i="2"/>
  <c r="E50" i="2"/>
  <c r="F50" i="2"/>
  <c r="L50" i="2"/>
  <c r="A51" i="2"/>
  <c r="B51" i="2"/>
  <c r="D51" i="2"/>
  <c r="E51" i="2"/>
  <c r="F51" i="2"/>
  <c r="L51" i="2"/>
  <c r="A52" i="2"/>
  <c r="B52" i="2"/>
  <c r="D52" i="2"/>
  <c r="E52" i="2"/>
  <c r="F52" i="2"/>
  <c r="L52" i="2"/>
  <c r="A53" i="2"/>
  <c r="B53" i="2"/>
  <c r="D53" i="2"/>
  <c r="E53" i="2"/>
  <c r="F53" i="2"/>
  <c r="L53" i="2"/>
  <c r="A54" i="2"/>
  <c r="B54" i="2"/>
  <c r="D54" i="2"/>
  <c r="E54" i="2"/>
  <c r="F54" i="2"/>
  <c r="L54" i="2"/>
  <c r="A55" i="2"/>
  <c r="B55" i="2"/>
  <c r="D55" i="2"/>
  <c r="E55" i="2"/>
  <c r="F55" i="2"/>
  <c r="L55" i="2"/>
  <c r="A56" i="2"/>
  <c r="B56" i="2"/>
  <c r="D56" i="2"/>
  <c r="E56" i="2"/>
  <c r="F56" i="2"/>
  <c r="L56" i="2"/>
  <c r="A57" i="2"/>
  <c r="B57" i="2"/>
  <c r="D57" i="2"/>
  <c r="E57" i="2"/>
  <c r="F57" i="2"/>
  <c r="L57" i="2"/>
  <c r="A58" i="2"/>
  <c r="B58" i="2"/>
  <c r="D58" i="2"/>
  <c r="E58" i="2"/>
  <c r="F58" i="2"/>
  <c r="L58" i="2"/>
  <c r="A59" i="2"/>
  <c r="B59" i="2"/>
  <c r="D59" i="2"/>
  <c r="E59" i="2"/>
  <c r="F59" i="2"/>
  <c r="L59" i="2"/>
  <c r="A60" i="2"/>
  <c r="B60" i="2"/>
  <c r="D60" i="2"/>
  <c r="E60" i="2"/>
  <c r="F60" i="2"/>
  <c r="L60" i="2"/>
  <c r="A61" i="2"/>
  <c r="B61" i="2"/>
  <c r="D61" i="2"/>
  <c r="E61" i="2"/>
  <c r="F61" i="2"/>
  <c r="L61" i="2"/>
  <c r="A62" i="2"/>
  <c r="B62" i="2"/>
  <c r="D62" i="2"/>
  <c r="E62" i="2"/>
  <c r="F62" i="2"/>
  <c r="L62" i="2"/>
  <c r="A63" i="2"/>
  <c r="B63" i="2"/>
  <c r="D63" i="2"/>
  <c r="E63" i="2"/>
  <c r="F63" i="2"/>
  <c r="L63" i="2"/>
  <c r="A64" i="2"/>
  <c r="B64" i="2"/>
  <c r="D64" i="2"/>
  <c r="E64" i="2"/>
  <c r="F64" i="2"/>
  <c r="L64" i="2"/>
  <c r="A65" i="2"/>
  <c r="B65" i="2"/>
  <c r="D65" i="2"/>
  <c r="E65" i="2"/>
  <c r="F65" i="2"/>
  <c r="L65" i="2"/>
  <c r="A66" i="2"/>
  <c r="B66" i="2"/>
  <c r="D66" i="2"/>
  <c r="E66" i="2"/>
  <c r="F66" i="2"/>
  <c r="L66" i="2"/>
  <c r="A67" i="2"/>
  <c r="B67" i="2"/>
  <c r="D67" i="2"/>
  <c r="E67" i="2"/>
  <c r="F67" i="2"/>
  <c r="L67" i="2"/>
  <c r="A68" i="2"/>
  <c r="B68" i="2"/>
  <c r="D68" i="2"/>
  <c r="E68" i="2"/>
  <c r="F68" i="2"/>
  <c r="L68" i="2"/>
  <c r="A69" i="2"/>
  <c r="B69" i="2"/>
  <c r="D69" i="2"/>
  <c r="E69" i="2"/>
  <c r="F69" i="2"/>
  <c r="L69" i="2"/>
  <c r="A70" i="2"/>
  <c r="B70" i="2"/>
  <c r="D70" i="2"/>
  <c r="E70" i="2"/>
  <c r="F70" i="2"/>
  <c r="L70" i="2"/>
  <c r="A71" i="2"/>
  <c r="B71" i="2"/>
  <c r="D71" i="2"/>
  <c r="E71" i="2"/>
  <c r="F71" i="2"/>
  <c r="L71" i="2"/>
  <c r="A72" i="2"/>
  <c r="B72" i="2"/>
  <c r="D72" i="2"/>
  <c r="E72" i="2"/>
  <c r="F72" i="2"/>
  <c r="L72" i="2"/>
  <c r="A73" i="2"/>
  <c r="B73" i="2"/>
  <c r="D73" i="2"/>
  <c r="E73" i="2"/>
  <c r="F73" i="2"/>
  <c r="L73" i="2"/>
  <c r="A74" i="2"/>
  <c r="B74" i="2"/>
  <c r="D74" i="2"/>
  <c r="E74" i="2"/>
  <c r="F74" i="2"/>
  <c r="L74" i="2"/>
  <c r="A75" i="2"/>
  <c r="B75" i="2"/>
  <c r="D75" i="2"/>
  <c r="E75" i="2"/>
  <c r="F75" i="2"/>
  <c r="L75" i="2"/>
  <c r="A76" i="2"/>
  <c r="B76" i="2"/>
  <c r="D76" i="2"/>
  <c r="E76" i="2"/>
  <c r="F76" i="2"/>
  <c r="L76" i="2"/>
  <c r="A77" i="2"/>
  <c r="B77" i="2"/>
  <c r="D77" i="2"/>
  <c r="E77" i="2"/>
  <c r="F77" i="2"/>
  <c r="L77" i="2"/>
  <c r="A78" i="2"/>
  <c r="B78" i="2"/>
  <c r="D78" i="2"/>
  <c r="E78" i="2"/>
  <c r="F78" i="2"/>
  <c r="L78" i="2"/>
  <c r="A79" i="2"/>
  <c r="B79" i="2"/>
  <c r="D79" i="2"/>
  <c r="E79" i="2"/>
  <c r="F79" i="2"/>
  <c r="L79" i="2"/>
  <c r="A80" i="2"/>
  <c r="B80" i="2"/>
  <c r="D80" i="2"/>
  <c r="E80" i="2"/>
  <c r="F80" i="2"/>
  <c r="L80" i="2"/>
  <c r="A81" i="2"/>
  <c r="B81" i="2"/>
  <c r="D81" i="2"/>
  <c r="E81" i="2"/>
  <c r="F81" i="2"/>
  <c r="L81" i="2"/>
  <c r="A82" i="2"/>
  <c r="B82" i="2"/>
  <c r="D82" i="2"/>
  <c r="E82" i="2"/>
  <c r="F82" i="2"/>
  <c r="L82" i="2"/>
  <c r="A83" i="2"/>
  <c r="B83" i="2"/>
  <c r="D83" i="2"/>
  <c r="E83" i="2"/>
  <c r="F83" i="2"/>
  <c r="L83" i="2"/>
  <c r="A84" i="2"/>
  <c r="B84" i="2"/>
  <c r="D84" i="2"/>
  <c r="E84" i="2"/>
  <c r="F84" i="2"/>
  <c r="L84" i="2"/>
  <c r="A85" i="2"/>
  <c r="B85" i="2"/>
  <c r="D85" i="2"/>
  <c r="E85" i="2"/>
  <c r="F85" i="2"/>
  <c r="L85" i="2"/>
  <c r="A86" i="2"/>
  <c r="B86" i="2"/>
  <c r="D86" i="2"/>
  <c r="E86" i="2"/>
  <c r="F86" i="2"/>
  <c r="L86" i="2"/>
  <c r="A94" i="2"/>
  <c r="B94" i="2"/>
  <c r="D94" i="2"/>
  <c r="E94" i="2"/>
  <c r="F94" i="2"/>
  <c r="L94" i="2"/>
  <c r="A95" i="2"/>
  <c r="B95" i="2"/>
  <c r="D95" i="2"/>
  <c r="E95" i="2"/>
  <c r="F95" i="2"/>
  <c r="L95" i="2"/>
  <c r="A96" i="2"/>
  <c r="B96" i="2"/>
  <c r="D96" i="2"/>
  <c r="E96" i="2"/>
  <c r="F96" i="2"/>
  <c r="L96" i="2"/>
  <c r="A97" i="2"/>
  <c r="B97" i="2"/>
  <c r="D97" i="2"/>
  <c r="E97" i="2"/>
  <c r="F97" i="2"/>
  <c r="L97" i="2"/>
  <c r="A98" i="2"/>
  <c r="B98" i="2"/>
  <c r="D98" i="2"/>
  <c r="E98" i="2"/>
  <c r="F98" i="2"/>
  <c r="L98" i="2"/>
  <c r="A99" i="2"/>
  <c r="B99" i="2"/>
  <c r="D99" i="2"/>
  <c r="E99" i="2"/>
  <c r="F99" i="2"/>
  <c r="L99" i="2"/>
  <c r="A100" i="2"/>
  <c r="B100" i="2"/>
  <c r="D100" i="2"/>
  <c r="E100" i="2"/>
  <c r="F100" i="2"/>
  <c r="L100" i="2"/>
  <c r="A101" i="2"/>
  <c r="B101" i="2"/>
  <c r="D101" i="2"/>
  <c r="E101" i="2"/>
  <c r="F101" i="2"/>
  <c r="L101" i="2"/>
  <c r="A102" i="2"/>
  <c r="B102" i="2"/>
  <c r="D102" i="2"/>
  <c r="E102" i="2"/>
  <c r="F102" i="2"/>
  <c r="L102" i="2"/>
  <c r="A103" i="2"/>
  <c r="B103" i="2"/>
  <c r="D103" i="2"/>
  <c r="E103" i="2"/>
  <c r="F103" i="2"/>
  <c r="L103" i="2"/>
  <c r="A104" i="2"/>
  <c r="B104" i="2"/>
  <c r="D104" i="2"/>
  <c r="E104" i="2"/>
  <c r="F104" i="2"/>
  <c r="L104" i="2"/>
  <c r="A105" i="2"/>
  <c r="B105" i="2"/>
  <c r="D105" i="2"/>
  <c r="E105" i="2"/>
  <c r="F105" i="2"/>
  <c r="L105" i="2"/>
  <c r="A106" i="2"/>
  <c r="B106" i="2"/>
  <c r="D106" i="2"/>
  <c r="E106" i="2"/>
  <c r="F106" i="2"/>
  <c r="L106" i="2"/>
  <c r="A107" i="2"/>
  <c r="B107" i="2"/>
  <c r="D107" i="2"/>
  <c r="E107" i="2"/>
  <c r="F107" i="2"/>
  <c r="L107" i="2"/>
  <c r="A108" i="2"/>
  <c r="B108" i="2"/>
  <c r="D108" i="2"/>
  <c r="E108" i="2"/>
  <c r="F108" i="2"/>
  <c r="L108" i="2"/>
  <c r="A109" i="2"/>
  <c r="B109" i="2"/>
  <c r="D109" i="2"/>
  <c r="E109" i="2"/>
  <c r="F109" i="2"/>
  <c r="L109" i="2"/>
  <c r="A110" i="2"/>
  <c r="B110" i="2"/>
  <c r="D110" i="2"/>
  <c r="E110" i="2"/>
  <c r="F110" i="2"/>
  <c r="L110" i="2"/>
  <c r="A111" i="2"/>
  <c r="B111" i="2"/>
  <c r="D111" i="2"/>
  <c r="E111" i="2"/>
  <c r="F111" i="2"/>
  <c r="L111" i="2"/>
  <c r="A112" i="2"/>
  <c r="B112" i="2"/>
  <c r="D112" i="2"/>
  <c r="E112" i="2"/>
  <c r="F112" i="2"/>
  <c r="L112" i="2"/>
  <c r="A113" i="2"/>
  <c r="B113" i="2"/>
  <c r="D113" i="2"/>
  <c r="E113" i="2"/>
  <c r="F113" i="2"/>
  <c r="L113" i="2"/>
  <c r="A114" i="2"/>
  <c r="B114" i="2"/>
  <c r="D114" i="2"/>
  <c r="E114" i="2"/>
  <c r="F114" i="2"/>
  <c r="L114" i="2"/>
  <c r="A115" i="2"/>
  <c r="B115" i="2"/>
  <c r="D115" i="2"/>
  <c r="E115" i="2"/>
  <c r="F115" i="2"/>
  <c r="L115" i="2"/>
  <c r="A116" i="2"/>
  <c r="B116" i="2"/>
  <c r="D116" i="2"/>
  <c r="E116" i="2"/>
  <c r="F116" i="2"/>
  <c r="L116" i="2"/>
  <c r="A117" i="2"/>
  <c r="B117" i="2"/>
  <c r="D117" i="2"/>
  <c r="E117" i="2"/>
  <c r="F117" i="2"/>
  <c r="L117" i="2"/>
  <c r="A118" i="2"/>
  <c r="B118" i="2"/>
  <c r="D118" i="2"/>
  <c r="E118" i="2"/>
  <c r="F118" i="2"/>
  <c r="L118" i="2"/>
  <c r="A119" i="2"/>
  <c r="B119" i="2"/>
  <c r="D119" i="2"/>
  <c r="E119" i="2"/>
  <c r="F119" i="2"/>
  <c r="L119" i="2"/>
  <c r="A120" i="2"/>
  <c r="B120" i="2"/>
  <c r="D120" i="2"/>
  <c r="E120" i="2"/>
  <c r="F120" i="2"/>
  <c r="L120" i="2"/>
  <c r="A121" i="2"/>
  <c r="B121" i="2"/>
  <c r="D121" i="2"/>
  <c r="E121" i="2"/>
  <c r="F121" i="2"/>
  <c r="L121" i="2"/>
  <c r="A122" i="2"/>
  <c r="B122" i="2"/>
  <c r="D122" i="2"/>
  <c r="E122" i="2"/>
  <c r="F122" i="2"/>
  <c r="L122" i="2"/>
  <c r="A123" i="2"/>
  <c r="B123" i="2"/>
  <c r="D123" i="2"/>
  <c r="E123" i="2"/>
  <c r="F123" i="2"/>
  <c r="L123" i="2"/>
  <c r="A124" i="2"/>
  <c r="B124" i="2"/>
  <c r="D124" i="2"/>
  <c r="E124" i="2"/>
  <c r="F124" i="2"/>
  <c r="L124" i="2"/>
  <c r="A125" i="2"/>
  <c r="B125" i="2"/>
  <c r="D125" i="2"/>
  <c r="E125" i="2"/>
  <c r="F125" i="2"/>
  <c r="L125" i="2"/>
  <c r="A126" i="2"/>
  <c r="B126" i="2"/>
  <c r="D126" i="2"/>
  <c r="E126" i="2"/>
  <c r="F126" i="2"/>
  <c r="L126" i="2"/>
  <c r="A127" i="2"/>
  <c r="B127" i="2"/>
  <c r="D127" i="2"/>
  <c r="E127" i="2"/>
  <c r="F127" i="2"/>
  <c r="L127" i="2"/>
  <c r="A128" i="2"/>
  <c r="B128" i="2"/>
  <c r="D128" i="2"/>
  <c r="E128" i="2"/>
  <c r="F128" i="2"/>
  <c r="L128" i="2"/>
  <c r="A129" i="2"/>
  <c r="B129" i="2"/>
  <c r="D129" i="2"/>
  <c r="E129" i="2"/>
  <c r="F129" i="2"/>
  <c r="L129" i="2"/>
  <c r="A130" i="2"/>
  <c r="B130" i="2"/>
  <c r="D130" i="2"/>
  <c r="E130" i="2"/>
  <c r="F130" i="2"/>
  <c r="L130" i="2"/>
  <c r="A131" i="2"/>
  <c r="B131" i="2"/>
  <c r="D131" i="2"/>
  <c r="E131" i="2"/>
  <c r="F131" i="2"/>
  <c r="L131" i="2"/>
  <c r="A132" i="2"/>
  <c r="B132" i="2"/>
  <c r="D132" i="2"/>
  <c r="E132" i="2"/>
  <c r="F132" i="2"/>
  <c r="L132" i="2"/>
  <c r="A133" i="2"/>
  <c r="B133" i="2"/>
  <c r="D133" i="2"/>
  <c r="E133" i="2"/>
  <c r="F133" i="2"/>
  <c r="L133" i="2"/>
  <c r="A134" i="2"/>
  <c r="B134" i="2"/>
  <c r="D134" i="2"/>
  <c r="E134" i="2"/>
  <c r="F134" i="2"/>
  <c r="L134" i="2"/>
  <c r="A135" i="2"/>
  <c r="B135" i="2"/>
  <c r="D135" i="2"/>
  <c r="E135" i="2"/>
  <c r="F135" i="2"/>
  <c r="L135" i="2"/>
  <c r="A136" i="2"/>
  <c r="B136" i="2"/>
  <c r="D136" i="2"/>
  <c r="E136" i="2"/>
  <c r="F136" i="2"/>
  <c r="L136" i="2"/>
  <c r="A137" i="2"/>
  <c r="B137" i="2"/>
  <c r="D137" i="2"/>
  <c r="E137" i="2"/>
  <c r="F137" i="2"/>
  <c r="L137" i="2"/>
  <c r="A138" i="2"/>
  <c r="B138" i="2"/>
  <c r="D138" i="2"/>
  <c r="E138" i="2"/>
  <c r="F138" i="2"/>
  <c r="L138" i="2"/>
  <c r="A139" i="2"/>
  <c r="B139" i="2"/>
  <c r="D139" i="2"/>
  <c r="E139" i="2"/>
  <c r="F139" i="2"/>
  <c r="L139" i="2"/>
  <c r="A140" i="2"/>
  <c r="B140" i="2"/>
  <c r="D140" i="2"/>
  <c r="E140" i="2"/>
  <c r="F140" i="2"/>
  <c r="L140" i="2"/>
  <c r="A141" i="2"/>
  <c r="B141" i="2"/>
  <c r="D141" i="2"/>
  <c r="E141" i="2"/>
  <c r="F141" i="2"/>
  <c r="L141" i="2"/>
  <c r="A142" i="2"/>
  <c r="B142" i="2"/>
  <c r="D142" i="2"/>
  <c r="E142" i="2"/>
  <c r="F142" i="2"/>
  <c r="L142" i="2"/>
  <c r="A143" i="2"/>
  <c r="B143" i="2"/>
  <c r="D143" i="2"/>
  <c r="E143" i="2"/>
  <c r="F143" i="2"/>
  <c r="L143" i="2"/>
  <c r="A144" i="2"/>
  <c r="B144" i="2"/>
  <c r="D144" i="2"/>
  <c r="E144" i="2"/>
  <c r="F144" i="2"/>
  <c r="L144" i="2"/>
  <c r="A145" i="2"/>
  <c r="B145" i="2"/>
  <c r="D145" i="2"/>
  <c r="E145" i="2"/>
  <c r="F145" i="2"/>
  <c r="L145" i="2"/>
  <c r="A146" i="2"/>
  <c r="B146" i="2"/>
  <c r="D146" i="2"/>
  <c r="E146" i="2"/>
  <c r="F146" i="2"/>
  <c r="L146" i="2"/>
  <c r="A147" i="2"/>
  <c r="B147" i="2"/>
  <c r="D147" i="2"/>
  <c r="E147" i="2"/>
  <c r="F147" i="2"/>
  <c r="L147" i="2"/>
  <c r="A148" i="2"/>
  <c r="B148" i="2"/>
  <c r="D148" i="2"/>
  <c r="E148" i="2"/>
  <c r="F148" i="2"/>
  <c r="L148" i="2"/>
  <c r="A149" i="2"/>
  <c r="B149" i="2"/>
  <c r="D149" i="2"/>
  <c r="E149" i="2"/>
  <c r="F149" i="2"/>
  <c r="L149" i="2"/>
  <c r="A150" i="2"/>
  <c r="B150" i="2"/>
  <c r="D150" i="2"/>
  <c r="E150" i="2"/>
  <c r="F150" i="2"/>
  <c r="L150" i="2"/>
  <c r="A151" i="2"/>
  <c r="B151" i="2"/>
  <c r="D151" i="2"/>
  <c r="E151" i="2"/>
  <c r="F151" i="2"/>
  <c r="L151" i="2"/>
  <c r="A152" i="2"/>
  <c r="B152" i="2"/>
  <c r="D152" i="2"/>
  <c r="E152" i="2"/>
  <c r="F152" i="2"/>
  <c r="L152" i="2"/>
  <c r="A153" i="2"/>
  <c r="B153" i="2"/>
  <c r="D153" i="2"/>
  <c r="E153" i="2"/>
  <c r="F153" i="2"/>
  <c r="L153" i="2"/>
  <c r="A154" i="2"/>
  <c r="B154" i="2"/>
  <c r="D154" i="2"/>
  <c r="E154" i="2"/>
  <c r="F154" i="2"/>
  <c r="L154" i="2"/>
  <c r="A155" i="2"/>
  <c r="B155" i="2"/>
  <c r="D155" i="2"/>
  <c r="E155" i="2"/>
  <c r="F155" i="2"/>
  <c r="L155" i="2"/>
  <c r="A156" i="2"/>
  <c r="B156" i="2"/>
  <c r="D156" i="2"/>
  <c r="E156" i="2"/>
  <c r="F156" i="2"/>
  <c r="L156" i="2"/>
  <c r="A157" i="2"/>
  <c r="B157" i="2"/>
  <c r="D157" i="2"/>
  <c r="E157" i="2"/>
  <c r="F157" i="2"/>
  <c r="L157" i="2"/>
  <c r="A158" i="2"/>
  <c r="B158" i="2"/>
  <c r="D158" i="2"/>
  <c r="E158" i="2"/>
  <c r="F158" i="2"/>
  <c r="L158" i="2"/>
  <c r="A159" i="2"/>
  <c r="B159" i="2"/>
  <c r="D159" i="2"/>
  <c r="E159" i="2"/>
  <c r="F159" i="2"/>
  <c r="L159" i="2"/>
  <c r="A160" i="2"/>
  <c r="B160" i="2"/>
  <c r="D160" i="2"/>
  <c r="E160" i="2"/>
  <c r="F160" i="2"/>
  <c r="L160" i="2"/>
  <c r="A161" i="2"/>
  <c r="B161" i="2"/>
  <c r="D161" i="2"/>
  <c r="E161" i="2"/>
  <c r="F161" i="2"/>
  <c r="L161" i="2"/>
  <c r="A162" i="2"/>
  <c r="B162" i="2"/>
  <c r="D162" i="2"/>
  <c r="E162" i="2"/>
  <c r="F162" i="2"/>
  <c r="L162" i="2"/>
  <c r="A163" i="2"/>
  <c r="B163" i="2"/>
  <c r="D163" i="2"/>
  <c r="E163" i="2"/>
  <c r="F163" i="2"/>
  <c r="L163" i="2"/>
  <c r="A164" i="2"/>
  <c r="B164" i="2"/>
  <c r="D164" i="2"/>
  <c r="E164" i="2"/>
  <c r="F164" i="2"/>
  <c r="L164" i="2"/>
  <c r="A165" i="2"/>
  <c r="B165" i="2"/>
  <c r="D165" i="2"/>
  <c r="E165" i="2"/>
  <c r="F165" i="2"/>
  <c r="L165" i="2"/>
  <c r="A166" i="2"/>
  <c r="B166" i="2"/>
  <c r="D166" i="2"/>
  <c r="E166" i="2"/>
  <c r="F166" i="2"/>
  <c r="L166" i="2"/>
  <c r="A167" i="2"/>
  <c r="B167" i="2"/>
  <c r="D167" i="2"/>
  <c r="E167" i="2"/>
  <c r="F167" i="2"/>
  <c r="L167" i="2"/>
  <c r="A168" i="2"/>
  <c r="B168" i="2"/>
  <c r="D168" i="2"/>
  <c r="E168" i="2"/>
  <c r="F168" i="2"/>
  <c r="L168" i="2"/>
  <c r="A169" i="2"/>
  <c r="B169" i="2"/>
  <c r="D169" i="2"/>
  <c r="E169" i="2"/>
  <c r="F169" i="2"/>
  <c r="L169" i="2"/>
  <c r="A170" i="2"/>
  <c r="B170" i="2"/>
  <c r="D170" i="2"/>
  <c r="E170" i="2"/>
  <c r="F170" i="2"/>
  <c r="L170" i="2"/>
  <c r="A171" i="2"/>
  <c r="B171" i="2"/>
  <c r="D171" i="2"/>
  <c r="E171" i="2"/>
  <c r="F171" i="2"/>
  <c r="L171" i="2"/>
  <c r="A172" i="2"/>
  <c r="B172" i="2"/>
  <c r="D172" i="2"/>
  <c r="E172" i="2"/>
  <c r="F172" i="2"/>
  <c r="L172" i="2"/>
  <c r="A173" i="2"/>
  <c r="B173" i="2"/>
  <c r="D173" i="2"/>
  <c r="E173" i="2"/>
  <c r="F173" i="2"/>
  <c r="L173" i="2"/>
  <c r="A174" i="2"/>
  <c r="B174" i="2"/>
  <c r="D174" i="2"/>
  <c r="E174" i="2"/>
  <c r="F174" i="2"/>
  <c r="L174" i="2"/>
  <c r="A175" i="2"/>
  <c r="B175" i="2"/>
  <c r="D175" i="2"/>
  <c r="E175" i="2"/>
  <c r="F175" i="2"/>
  <c r="L175" i="2"/>
  <c r="A176" i="2"/>
  <c r="B176" i="2"/>
  <c r="D176" i="2"/>
  <c r="E176" i="2"/>
  <c r="F176" i="2"/>
  <c r="L176" i="2"/>
  <c r="A177" i="2"/>
  <c r="B177" i="2"/>
  <c r="D177" i="2"/>
  <c r="E177" i="2"/>
  <c r="F177" i="2"/>
  <c r="L177" i="2"/>
  <c r="A178" i="2"/>
  <c r="B178" i="2"/>
  <c r="D178" i="2"/>
  <c r="E178" i="2"/>
  <c r="F178" i="2"/>
  <c r="L178" i="2"/>
  <c r="A179" i="2"/>
  <c r="B179" i="2"/>
  <c r="D179" i="2"/>
  <c r="E179" i="2"/>
  <c r="F179" i="2"/>
  <c r="L179" i="2"/>
  <c r="A180" i="2"/>
  <c r="B180" i="2"/>
  <c r="D180" i="2"/>
  <c r="E180" i="2"/>
  <c r="F180" i="2"/>
  <c r="L180" i="2"/>
  <c r="A181" i="2"/>
  <c r="B181" i="2"/>
  <c r="D181" i="2"/>
  <c r="E181" i="2"/>
  <c r="F181" i="2"/>
  <c r="L181" i="2"/>
  <c r="A182" i="2"/>
  <c r="B182" i="2"/>
  <c r="D182" i="2"/>
  <c r="E182" i="2"/>
  <c r="F182" i="2"/>
  <c r="L182" i="2"/>
  <c r="A183" i="2"/>
  <c r="B183" i="2"/>
  <c r="D183" i="2"/>
  <c r="E183" i="2"/>
  <c r="F183" i="2"/>
  <c r="L183" i="2"/>
  <c r="A184" i="2"/>
  <c r="B184" i="2"/>
  <c r="D184" i="2"/>
  <c r="E184" i="2"/>
  <c r="F184" i="2"/>
  <c r="L184" i="2"/>
  <c r="A185" i="2"/>
  <c r="B185" i="2"/>
  <c r="D185" i="2"/>
  <c r="E185" i="2"/>
  <c r="F185" i="2"/>
  <c r="L185" i="2"/>
  <c r="A186" i="2"/>
  <c r="B186" i="2"/>
  <c r="D186" i="2"/>
  <c r="E186" i="2"/>
  <c r="F186" i="2"/>
  <c r="L186" i="2"/>
  <c r="A187" i="2"/>
  <c r="B187" i="2"/>
  <c r="D187" i="2"/>
  <c r="E187" i="2"/>
  <c r="F187" i="2"/>
  <c r="L187" i="2"/>
  <c r="A188" i="2"/>
  <c r="B188" i="2"/>
  <c r="D188" i="2"/>
  <c r="E188" i="2"/>
  <c r="F188" i="2"/>
  <c r="L188" i="2"/>
  <c r="A189" i="2"/>
  <c r="B189" i="2"/>
  <c r="D189" i="2"/>
  <c r="E189" i="2"/>
  <c r="F189" i="2"/>
  <c r="L189" i="2"/>
  <c r="A190" i="2"/>
  <c r="B190" i="2"/>
  <c r="D190" i="2"/>
  <c r="E190" i="2"/>
  <c r="F190" i="2"/>
  <c r="L190" i="2"/>
  <c r="A191" i="2"/>
  <c r="B191" i="2"/>
  <c r="D191" i="2"/>
  <c r="E191" i="2"/>
  <c r="F191" i="2"/>
  <c r="L191" i="2"/>
  <c r="A192" i="2"/>
  <c r="B192" i="2"/>
  <c r="D192" i="2"/>
  <c r="E192" i="2"/>
  <c r="F192" i="2"/>
  <c r="L192" i="2"/>
  <c r="A193" i="2"/>
  <c r="B193" i="2"/>
  <c r="D193" i="2"/>
  <c r="E193" i="2"/>
  <c r="F193" i="2"/>
  <c r="L193" i="2"/>
  <c r="A194" i="2"/>
  <c r="B194" i="2"/>
  <c r="D194" i="2"/>
  <c r="E194" i="2"/>
  <c r="F194" i="2"/>
  <c r="L194" i="2"/>
  <c r="A195" i="2"/>
  <c r="B195" i="2"/>
  <c r="D195" i="2"/>
  <c r="E195" i="2"/>
  <c r="F195" i="2"/>
  <c r="L195" i="2"/>
  <c r="A196" i="2"/>
  <c r="B196" i="2"/>
  <c r="D196" i="2"/>
  <c r="E196" i="2"/>
  <c r="F196" i="2"/>
  <c r="L196" i="2"/>
  <c r="A197" i="2"/>
  <c r="B197" i="2"/>
  <c r="D197" i="2"/>
  <c r="E197" i="2"/>
  <c r="F197" i="2"/>
  <c r="L197" i="2"/>
  <c r="A198" i="2"/>
  <c r="B198" i="2"/>
  <c r="D198" i="2"/>
  <c r="E198" i="2"/>
  <c r="F198" i="2"/>
  <c r="L198" i="2"/>
  <c r="A199" i="2"/>
  <c r="B199" i="2"/>
  <c r="D199" i="2"/>
  <c r="E199" i="2"/>
  <c r="F199" i="2"/>
  <c r="L199" i="2"/>
  <c r="A200" i="2"/>
  <c r="B200" i="2"/>
  <c r="D200" i="2"/>
  <c r="E200" i="2"/>
  <c r="F200" i="2"/>
  <c r="L200" i="2"/>
  <c r="A201" i="2"/>
  <c r="B201" i="2"/>
  <c r="D201" i="2"/>
  <c r="E201" i="2"/>
  <c r="F201" i="2"/>
  <c r="L201" i="2"/>
  <c r="A202" i="2"/>
  <c r="B202" i="2"/>
  <c r="D202" i="2"/>
  <c r="E202" i="2"/>
  <c r="F202" i="2"/>
  <c r="L202" i="2"/>
  <c r="A203" i="2"/>
  <c r="B203" i="2"/>
  <c r="D203" i="2"/>
  <c r="E203" i="2"/>
  <c r="F203" i="2"/>
  <c r="L203" i="2"/>
  <c r="A204" i="2"/>
  <c r="B204" i="2"/>
  <c r="D204" i="2"/>
  <c r="E204" i="2"/>
  <c r="F204" i="2"/>
  <c r="L204" i="2"/>
  <c r="A205" i="2"/>
  <c r="B205" i="2"/>
  <c r="D205" i="2"/>
  <c r="E205" i="2"/>
  <c r="F205" i="2"/>
  <c r="L205" i="2"/>
  <c r="A206" i="2"/>
  <c r="B206" i="2"/>
  <c r="D206" i="2"/>
  <c r="E206" i="2"/>
  <c r="F206" i="2"/>
  <c r="L206" i="2"/>
  <c r="A207" i="2"/>
  <c r="B207" i="2"/>
  <c r="D207" i="2"/>
  <c r="E207" i="2"/>
  <c r="F207" i="2"/>
  <c r="L207" i="2"/>
  <c r="A208" i="2"/>
  <c r="B208" i="2"/>
  <c r="D208" i="2"/>
  <c r="E208" i="2"/>
  <c r="F208" i="2"/>
  <c r="L208" i="2"/>
  <c r="A209" i="2"/>
  <c r="B209" i="2"/>
  <c r="D209" i="2"/>
  <c r="E209" i="2"/>
  <c r="F209" i="2"/>
  <c r="L209" i="2"/>
  <c r="A210" i="2"/>
  <c r="B210" i="2"/>
  <c r="D210" i="2"/>
  <c r="E210" i="2"/>
  <c r="F210" i="2"/>
  <c r="L210" i="2"/>
  <c r="A211" i="2"/>
  <c r="B211" i="2"/>
  <c r="D211" i="2"/>
  <c r="E211" i="2"/>
  <c r="F211" i="2"/>
  <c r="L211" i="2"/>
  <c r="A212" i="2"/>
  <c r="B212" i="2"/>
  <c r="D212" i="2"/>
  <c r="E212" i="2"/>
  <c r="F212" i="2"/>
  <c r="L212" i="2"/>
  <c r="A213" i="2"/>
  <c r="B213" i="2"/>
  <c r="D213" i="2"/>
  <c r="E213" i="2"/>
  <c r="F213" i="2"/>
  <c r="L213" i="2"/>
  <c r="A214" i="2"/>
  <c r="B214" i="2"/>
  <c r="D214" i="2"/>
  <c r="E214" i="2"/>
  <c r="F214" i="2"/>
  <c r="L214" i="2"/>
  <c r="A215" i="2"/>
  <c r="B215" i="2"/>
  <c r="D215" i="2"/>
  <c r="E215" i="2"/>
  <c r="F215" i="2"/>
  <c r="L215" i="2"/>
  <c r="A216" i="2"/>
  <c r="B216" i="2"/>
  <c r="D216" i="2"/>
  <c r="E216" i="2"/>
  <c r="F216" i="2"/>
  <c r="L216" i="2"/>
  <c r="A217" i="2"/>
  <c r="B217" i="2"/>
  <c r="D217" i="2"/>
  <c r="E217" i="2"/>
  <c r="F217" i="2"/>
  <c r="L217" i="2"/>
  <c r="A218" i="2"/>
  <c r="B218" i="2"/>
  <c r="D218" i="2"/>
  <c r="E218" i="2"/>
  <c r="F218" i="2"/>
  <c r="L218" i="2"/>
  <c r="A219" i="2"/>
  <c r="B219" i="2"/>
  <c r="D219" i="2"/>
  <c r="E219" i="2"/>
  <c r="F219" i="2"/>
  <c r="L219" i="2"/>
  <c r="A220" i="2"/>
  <c r="B220" i="2"/>
  <c r="D220" i="2"/>
  <c r="E220" i="2"/>
  <c r="F220" i="2"/>
  <c r="L220" i="2"/>
  <c r="A221" i="2"/>
  <c r="B221" i="2"/>
  <c r="D221" i="2"/>
  <c r="E221" i="2"/>
  <c r="F221" i="2"/>
  <c r="L221" i="2"/>
  <c r="A222" i="2"/>
  <c r="B222" i="2"/>
  <c r="D222" i="2"/>
  <c r="E222" i="2"/>
  <c r="F222" i="2"/>
  <c r="L222" i="2"/>
  <c r="A223" i="2"/>
  <c r="B223" i="2"/>
  <c r="D223" i="2"/>
  <c r="E223" i="2"/>
  <c r="F223" i="2"/>
  <c r="L223" i="2"/>
  <c r="A224" i="2"/>
  <c r="B224" i="2"/>
  <c r="D224" i="2"/>
  <c r="E224" i="2"/>
  <c r="F224" i="2"/>
  <c r="L224" i="2"/>
  <c r="A225" i="2"/>
  <c r="B225" i="2"/>
  <c r="D225" i="2"/>
  <c r="E225" i="2"/>
  <c r="F225" i="2"/>
  <c r="L225" i="2"/>
  <c r="A226" i="2"/>
  <c r="B226" i="2"/>
  <c r="D226" i="2"/>
  <c r="E226" i="2"/>
  <c r="F226" i="2"/>
  <c r="L226" i="2"/>
  <c r="A227" i="2"/>
  <c r="B227" i="2"/>
  <c r="D227" i="2"/>
  <c r="E227" i="2"/>
  <c r="F227" i="2"/>
  <c r="L227" i="2"/>
  <c r="A228" i="2"/>
  <c r="B228" i="2"/>
  <c r="D228" i="2"/>
  <c r="E228" i="2"/>
  <c r="F228" i="2"/>
  <c r="L228" i="2"/>
  <c r="A229" i="2"/>
  <c r="B229" i="2"/>
  <c r="D229" i="2"/>
  <c r="E229" i="2"/>
  <c r="F229" i="2"/>
  <c r="L229" i="2"/>
  <c r="A230" i="2"/>
  <c r="B230" i="2"/>
  <c r="D230" i="2"/>
  <c r="E230" i="2"/>
  <c r="F230" i="2"/>
  <c r="L230" i="2"/>
  <c r="A231" i="2"/>
  <c r="B231" i="2"/>
  <c r="D231" i="2"/>
  <c r="E231" i="2"/>
  <c r="F231" i="2"/>
  <c r="L231" i="2"/>
  <c r="A232" i="2"/>
  <c r="B232" i="2"/>
  <c r="D232" i="2"/>
  <c r="E232" i="2"/>
  <c r="F232" i="2"/>
  <c r="L232" i="2"/>
  <c r="A233" i="2"/>
  <c r="B233" i="2"/>
  <c r="D233" i="2"/>
  <c r="E233" i="2"/>
  <c r="F233" i="2"/>
  <c r="L233" i="2"/>
  <c r="A234" i="2"/>
  <c r="B234" i="2"/>
  <c r="D234" i="2"/>
  <c r="E234" i="2"/>
  <c r="F234" i="2"/>
  <c r="L234" i="2"/>
  <c r="A235" i="2"/>
  <c r="B235" i="2"/>
  <c r="D235" i="2"/>
  <c r="E235" i="2"/>
  <c r="F235" i="2"/>
  <c r="L235" i="2"/>
  <c r="A236" i="2"/>
  <c r="B236" i="2"/>
  <c r="D236" i="2"/>
  <c r="E236" i="2"/>
  <c r="F236" i="2"/>
  <c r="L236" i="2"/>
  <c r="A237" i="2"/>
  <c r="B237" i="2"/>
  <c r="D237" i="2"/>
  <c r="E237" i="2"/>
  <c r="F237" i="2"/>
  <c r="L237" i="2"/>
  <c r="A238" i="2"/>
  <c r="B238" i="2"/>
  <c r="D238" i="2"/>
  <c r="E238" i="2"/>
  <c r="F238" i="2"/>
  <c r="L238" i="2"/>
  <c r="A239" i="2"/>
  <c r="B239" i="2"/>
  <c r="D239" i="2"/>
  <c r="E239" i="2"/>
  <c r="F239" i="2"/>
  <c r="L239" i="2"/>
  <c r="A240" i="2"/>
  <c r="B240" i="2"/>
  <c r="D240" i="2"/>
  <c r="E240" i="2"/>
  <c r="F240" i="2"/>
  <c r="L240" i="2"/>
  <c r="A241" i="2"/>
  <c r="B241" i="2"/>
  <c r="D241" i="2"/>
  <c r="E241" i="2"/>
  <c r="F241" i="2"/>
  <c r="L241" i="2"/>
  <c r="A242" i="2"/>
  <c r="B242" i="2"/>
  <c r="D242" i="2"/>
  <c r="E242" i="2"/>
  <c r="F242" i="2"/>
  <c r="L242" i="2"/>
  <c r="A243" i="2"/>
  <c r="B243" i="2"/>
  <c r="D243" i="2"/>
  <c r="E243" i="2"/>
  <c r="F243" i="2"/>
  <c r="L243" i="2"/>
  <c r="I9" i="7"/>
  <c r="I10" i="7"/>
  <c r="I11" i="7"/>
  <c r="I12" i="7"/>
  <c r="I13" i="7"/>
  <c r="I14" i="7"/>
  <c r="I15" i="7"/>
  <c r="I98" i="7" s="1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A9" i="11"/>
  <c r="B9" i="11"/>
  <c r="D9" i="11"/>
  <c r="E9" i="11"/>
  <c r="F9" i="11"/>
  <c r="L9" i="11"/>
  <c r="A10" i="11"/>
  <c r="B10" i="11"/>
  <c r="D10" i="11"/>
  <c r="E10" i="11"/>
  <c r="F10" i="11"/>
  <c r="L10" i="11"/>
  <c r="A11" i="11"/>
  <c r="B11" i="11"/>
  <c r="D11" i="11"/>
  <c r="E11" i="11"/>
  <c r="F11" i="11"/>
  <c r="L11" i="11"/>
  <c r="A12" i="11"/>
  <c r="B12" i="11"/>
  <c r="D12" i="11"/>
  <c r="E12" i="11"/>
  <c r="F12" i="11"/>
  <c r="L12" i="11"/>
  <c r="A13" i="11"/>
  <c r="B13" i="11"/>
  <c r="D13" i="11"/>
  <c r="E13" i="11"/>
  <c r="F13" i="11"/>
  <c r="L13" i="11"/>
  <c r="A14" i="11"/>
  <c r="B14" i="11"/>
  <c r="D14" i="11"/>
  <c r="E14" i="11"/>
  <c r="F14" i="11"/>
  <c r="L14" i="11"/>
  <c r="A15" i="11"/>
  <c r="B15" i="11"/>
  <c r="D15" i="11"/>
  <c r="E15" i="11"/>
  <c r="F15" i="11"/>
  <c r="L15" i="11"/>
  <c r="A16" i="11"/>
  <c r="B16" i="11"/>
  <c r="D16" i="11"/>
  <c r="E16" i="11"/>
  <c r="F16" i="11"/>
  <c r="L16" i="11"/>
  <c r="A17" i="11"/>
  <c r="B17" i="11"/>
  <c r="D17" i="11"/>
  <c r="E17" i="11"/>
  <c r="F17" i="11"/>
  <c r="L17" i="11"/>
  <c r="A18" i="11"/>
  <c r="B18" i="11"/>
  <c r="D18" i="11"/>
  <c r="E18" i="11"/>
  <c r="F18" i="11"/>
  <c r="L18" i="11"/>
  <c r="A19" i="11"/>
  <c r="B19" i="11"/>
  <c r="D19" i="11"/>
  <c r="E19" i="11"/>
  <c r="F19" i="11"/>
  <c r="L19" i="11"/>
  <c r="A20" i="11"/>
  <c r="B20" i="11"/>
  <c r="D20" i="11"/>
  <c r="E20" i="11"/>
  <c r="F20" i="11"/>
  <c r="L20" i="11"/>
  <c r="A21" i="11"/>
  <c r="B21" i="11"/>
  <c r="D21" i="11"/>
  <c r="E21" i="11"/>
  <c r="F21" i="11"/>
  <c r="L21" i="11"/>
  <c r="A22" i="11"/>
  <c r="B22" i="11"/>
  <c r="D22" i="11"/>
  <c r="E22" i="11"/>
  <c r="F22" i="11"/>
  <c r="L22" i="11"/>
  <c r="A23" i="11"/>
  <c r="B23" i="11"/>
  <c r="D23" i="11"/>
  <c r="E23" i="11"/>
  <c r="F23" i="11"/>
  <c r="L23" i="11"/>
  <c r="A24" i="11"/>
  <c r="B24" i="11"/>
  <c r="D24" i="11"/>
  <c r="E24" i="11"/>
  <c r="F24" i="11"/>
  <c r="L24" i="11"/>
  <c r="A25" i="11"/>
  <c r="B25" i="11"/>
  <c r="D25" i="11"/>
  <c r="E25" i="11"/>
  <c r="F25" i="11"/>
  <c r="L25" i="11"/>
  <c r="A26" i="11"/>
  <c r="B26" i="11"/>
  <c r="D26" i="11"/>
  <c r="E26" i="11"/>
  <c r="F26" i="11"/>
  <c r="L26" i="11"/>
  <c r="A27" i="11"/>
  <c r="B27" i="11"/>
  <c r="D27" i="11"/>
  <c r="E27" i="11"/>
  <c r="F27" i="11"/>
  <c r="L27" i="11"/>
  <c r="A28" i="11"/>
  <c r="D28" i="11"/>
  <c r="E28" i="11"/>
  <c r="F28" i="11"/>
  <c r="L28" i="11"/>
  <c r="A29" i="11"/>
  <c r="D29" i="11"/>
  <c r="E29" i="11"/>
  <c r="F29" i="11"/>
  <c r="L29" i="11"/>
  <c r="A30" i="11"/>
  <c r="D30" i="11"/>
  <c r="E30" i="11"/>
  <c r="F30" i="11"/>
  <c r="L30" i="11"/>
  <c r="A31" i="11"/>
  <c r="D31" i="11"/>
  <c r="E31" i="11"/>
  <c r="F31" i="11"/>
  <c r="L31" i="11"/>
  <c r="A32" i="11"/>
  <c r="D32" i="11"/>
  <c r="E32" i="11"/>
  <c r="F32" i="11"/>
  <c r="L32" i="11"/>
  <c r="A33" i="11"/>
  <c r="D33" i="11"/>
  <c r="E33" i="11"/>
  <c r="F33" i="11"/>
  <c r="L33" i="11"/>
  <c r="A34" i="11"/>
  <c r="D34" i="11"/>
  <c r="E34" i="11"/>
  <c r="F34" i="11"/>
  <c r="L34" i="11"/>
  <c r="A35" i="11"/>
  <c r="D35" i="11"/>
  <c r="E35" i="11"/>
  <c r="F35" i="11"/>
  <c r="L35" i="11"/>
  <c r="A36" i="11"/>
  <c r="D36" i="11"/>
  <c r="E36" i="11"/>
  <c r="F36" i="11"/>
  <c r="L36" i="11"/>
  <c r="A37" i="11"/>
  <c r="D37" i="11"/>
  <c r="E37" i="11"/>
  <c r="F37" i="11"/>
  <c r="L37" i="11"/>
  <c r="A38" i="11"/>
  <c r="D38" i="11"/>
  <c r="E38" i="11"/>
  <c r="F38" i="11"/>
  <c r="L38" i="11"/>
  <c r="A39" i="11"/>
  <c r="D39" i="11"/>
  <c r="E39" i="11"/>
  <c r="F39" i="11"/>
  <c r="L39" i="11"/>
  <c r="A40" i="11"/>
  <c r="D40" i="11"/>
  <c r="E40" i="11"/>
  <c r="F40" i="11"/>
  <c r="L40" i="11"/>
  <c r="A41" i="11"/>
  <c r="D41" i="11"/>
  <c r="E41" i="11"/>
  <c r="F41" i="11"/>
  <c r="L41" i="11"/>
  <c r="A42" i="11"/>
  <c r="D42" i="11"/>
  <c r="E42" i="11"/>
  <c r="F42" i="11"/>
  <c r="L42" i="11"/>
  <c r="A43" i="11"/>
  <c r="D43" i="11"/>
  <c r="E43" i="11"/>
  <c r="F43" i="11"/>
  <c r="L43" i="11"/>
  <c r="A44" i="11"/>
  <c r="D44" i="11"/>
  <c r="E44" i="11"/>
  <c r="F44" i="11"/>
  <c r="L44" i="11"/>
  <c r="A45" i="11"/>
  <c r="D45" i="11"/>
  <c r="E45" i="11"/>
  <c r="F45" i="11"/>
  <c r="L45" i="11"/>
  <c r="A46" i="11"/>
  <c r="D46" i="11"/>
  <c r="E46" i="11"/>
  <c r="F46" i="11"/>
  <c r="L46" i="11"/>
  <c r="A47" i="11"/>
  <c r="D47" i="11"/>
  <c r="E47" i="11"/>
  <c r="F47" i="11"/>
  <c r="L47" i="11"/>
  <c r="A48" i="11"/>
  <c r="D48" i="11"/>
  <c r="E48" i="11"/>
  <c r="F48" i="11"/>
  <c r="L48" i="11"/>
  <c r="A49" i="11"/>
  <c r="D49" i="11"/>
  <c r="E49" i="11"/>
  <c r="F49" i="11"/>
  <c r="L49" i="11"/>
  <c r="A50" i="11"/>
  <c r="D50" i="11"/>
  <c r="E50" i="11"/>
  <c r="F50" i="11"/>
  <c r="L50" i="11"/>
  <c r="A51" i="11"/>
  <c r="D51" i="11"/>
  <c r="E51" i="11"/>
  <c r="F51" i="11"/>
  <c r="L51" i="11"/>
  <c r="A52" i="11"/>
  <c r="D52" i="11"/>
  <c r="E52" i="11"/>
  <c r="F52" i="11"/>
  <c r="L52" i="11"/>
  <c r="A53" i="11"/>
  <c r="D53" i="11"/>
  <c r="E53" i="11"/>
  <c r="F53" i="11"/>
  <c r="L53" i="11"/>
  <c r="A54" i="11"/>
  <c r="D54" i="11"/>
  <c r="E54" i="11"/>
  <c r="F54" i="11"/>
  <c r="L54" i="11"/>
  <c r="A55" i="11"/>
  <c r="D55" i="11"/>
  <c r="E55" i="11"/>
  <c r="F55" i="11"/>
  <c r="L55" i="11"/>
  <c r="A56" i="11"/>
  <c r="D56" i="11"/>
  <c r="E56" i="11"/>
  <c r="F56" i="11"/>
  <c r="L56" i="11"/>
  <c r="A57" i="11"/>
  <c r="D57" i="11"/>
  <c r="E57" i="11"/>
  <c r="F57" i="11"/>
  <c r="L57" i="11"/>
  <c r="A58" i="11"/>
  <c r="D58" i="11"/>
  <c r="E58" i="11"/>
  <c r="F58" i="11"/>
  <c r="L58" i="11"/>
  <c r="A59" i="11"/>
  <c r="D59" i="11"/>
  <c r="E59" i="11"/>
  <c r="F59" i="11"/>
  <c r="L59" i="11"/>
  <c r="A60" i="11"/>
  <c r="D60" i="11"/>
  <c r="E60" i="11"/>
  <c r="F60" i="11"/>
  <c r="L60" i="11"/>
  <c r="A61" i="11"/>
  <c r="D61" i="11"/>
  <c r="E61" i="11"/>
  <c r="F61" i="11"/>
  <c r="L61" i="11"/>
  <c r="A62" i="11"/>
  <c r="D62" i="11"/>
  <c r="E62" i="11"/>
  <c r="F62" i="11"/>
  <c r="L62" i="11"/>
  <c r="A63" i="11"/>
  <c r="D63" i="11"/>
  <c r="E63" i="11"/>
  <c r="F63" i="11"/>
  <c r="L63" i="11"/>
  <c r="A64" i="11"/>
  <c r="D64" i="11"/>
  <c r="E64" i="11"/>
  <c r="F64" i="11"/>
  <c r="L64" i="11"/>
  <c r="A65" i="11"/>
  <c r="D65" i="11"/>
  <c r="E65" i="11"/>
  <c r="F65" i="11"/>
  <c r="L65" i="11"/>
  <c r="A66" i="11"/>
  <c r="D66" i="11"/>
  <c r="E66" i="11"/>
  <c r="F66" i="11"/>
  <c r="L66" i="11"/>
  <c r="A67" i="11"/>
  <c r="D67" i="11"/>
  <c r="E67" i="11"/>
  <c r="F67" i="11"/>
  <c r="L67" i="11"/>
  <c r="A9" i="6"/>
  <c r="B9" i="6"/>
  <c r="D9" i="6"/>
  <c r="E9" i="6"/>
  <c r="F9" i="6"/>
  <c r="L9" i="6"/>
  <c r="A10" i="6"/>
  <c r="B10" i="6"/>
  <c r="D10" i="6"/>
  <c r="E10" i="6"/>
  <c r="F10" i="6"/>
  <c r="L10" i="6"/>
  <c r="A11" i="6"/>
  <c r="B11" i="6"/>
  <c r="D11" i="6"/>
  <c r="E11" i="6"/>
  <c r="F11" i="6"/>
  <c r="L11" i="6"/>
  <c r="A12" i="6"/>
  <c r="B12" i="6"/>
  <c r="D12" i="6"/>
  <c r="E12" i="6"/>
  <c r="F12" i="6"/>
  <c r="L12" i="6"/>
  <c r="A13" i="6"/>
  <c r="B13" i="6"/>
  <c r="D13" i="6"/>
  <c r="E13" i="6"/>
  <c r="F13" i="6"/>
  <c r="L13" i="6"/>
  <c r="A9" i="2"/>
  <c r="B9" i="2"/>
  <c r="D9" i="2"/>
  <c r="E9" i="2"/>
  <c r="F9" i="2"/>
  <c r="L9" i="2"/>
  <c r="F14" i="10"/>
  <c r="F20" i="10"/>
  <c r="F21" i="10"/>
  <c r="F22" i="10"/>
  <c r="F28" i="10"/>
  <c r="F29" i="10"/>
  <c r="F30" i="10"/>
  <c r="F33" i="10"/>
  <c r="F34" i="10"/>
  <c r="F68" i="10"/>
  <c r="F70" i="10"/>
  <c r="F71" i="10"/>
  <c r="F72" i="10"/>
  <c r="F73" i="10"/>
  <c r="F74" i="10"/>
  <c r="F88" i="10"/>
  <c r="G89" i="10"/>
  <c r="F101" i="10"/>
  <c r="F104" i="10"/>
  <c r="F105" i="10"/>
  <c r="F106" i="10"/>
  <c r="F107" i="10"/>
  <c r="F108" i="10"/>
  <c r="F109" i="10"/>
  <c r="F146" i="10"/>
  <c r="G146" i="10" s="1"/>
  <c r="F158" i="10"/>
  <c r="F159" i="10"/>
  <c r="F163" i="10"/>
  <c r="AX288" i="1"/>
  <c r="H28" i="3"/>
  <c r="K28" i="3" s="1"/>
  <c r="H144" i="2"/>
  <c r="K144" i="2" s="1"/>
  <c r="H161" i="2"/>
  <c r="K161" i="2" s="1"/>
  <c r="AU378" i="1"/>
  <c r="AU385" i="1"/>
  <c r="H73" i="2"/>
  <c r="K73" i="2" s="1"/>
  <c r="H408" i="2"/>
  <c r="K408" i="2" s="1"/>
  <c r="H187" i="2"/>
  <c r="K187" i="2" s="1"/>
  <c r="H355" i="2"/>
  <c r="K355" i="2" s="1"/>
  <c r="H85" i="2"/>
  <c r="K85" i="2" s="1"/>
  <c r="H246" i="2"/>
  <c r="K246" i="2" s="1"/>
  <c r="H44" i="2"/>
  <c r="K44" i="2" s="1"/>
  <c r="H20" i="2"/>
  <c r="K20" i="2" s="1"/>
  <c r="H244" i="2"/>
  <c r="K244" i="2" s="1"/>
  <c r="H464" i="2"/>
  <c r="K464" i="2" s="1"/>
  <c r="H21" i="4"/>
  <c r="K21" i="4" s="1"/>
  <c r="H69" i="2"/>
  <c r="K69" i="2" s="1"/>
  <c r="H58" i="2"/>
  <c r="K58" i="2" s="1"/>
  <c r="H46" i="2"/>
  <c r="K46" i="2" s="1"/>
  <c r="H267" i="2"/>
  <c r="K267" i="2" s="1"/>
  <c r="H105" i="2"/>
  <c r="K105" i="2" s="1"/>
  <c r="H456" i="2"/>
  <c r="K456" i="2" s="1"/>
  <c r="H368" i="2"/>
  <c r="K368" i="2" s="1"/>
  <c r="H333" i="2"/>
  <c r="K333" i="2" s="1"/>
  <c r="H307" i="2"/>
  <c r="K307" i="2" s="1"/>
  <c r="H273" i="2"/>
  <c r="K273" i="2" s="1"/>
  <c r="H257" i="2"/>
  <c r="K257" i="2" s="1"/>
  <c r="H30" i="2"/>
  <c r="K30" i="2" s="1"/>
  <c r="H10" i="2"/>
  <c r="K10" i="2" s="1"/>
  <c r="H299" i="2"/>
  <c r="K299" i="2" s="1"/>
  <c r="H281" i="2"/>
  <c r="K281" i="2" s="1"/>
  <c r="H143" i="2"/>
  <c r="K143" i="2" s="1"/>
  <c r="H113" i="2"/>
  <c r="K113" i="2" s="1"/>
  <c r="H77" i="2"/>
  <c r="K77" i="2" s="1"/>
  <c r="H407" i="2"/>
  <c r="K407" i="2" s="1"/>
  <c r="H325" i="2"/>
  <c r="K325" i="2" s="1"/>
  <c r="H264" i="2"/>
  <c r="K264" i="2" s="1"/>
  <c r="H184" i="2"/>
  <c r="K184" i="2" s="1"/>
  <c r="H160" i="2"/>
  <c r="K160" i="2" s="1"/>
  <c r="H108" i="2"/>
  <c r="K108" i="2" s="1"/>
  <c r="H447" i="2"/>
  <c r="K447" i="2" s="1"/>
  <c r="H392" i="2"/>
  <c r="K392" i="2" s="1"/>
  <c r="H30" i="3"/>
  <c r="K30" i="3" s="1"/>
  <c r="H306" i="2"/>
  <c r="K306" i="2" s="1"/>
  <c r="H191" i="2"/>
  <c r="K191" i="2" s="1"/>
  <c r="H171" i="2"/>
  <c r="K171" i="2" s="1"/>
  <c r="H136" i="2"/>
  <c r="K136" i="2" s="1"/>
  <c r="H127" i="2"/>
  <c r="K127" i="2" s="1"/>
  <c r="H423" i="2"/>
  <c r="K423" i="2" s="1"/>
  <c r="H417" i="2"/>
  <c r="K417" i="2" s="1"/>
  <c r="H400" i="2"/>
  <c r="K400" i="2" s="1"/>
  <c r="H311" i="2"/>
  <c r="K311" i="2" s="1"/>
  <c r="H295" i="2"/>
  <c r="K295" i="2" s="1"/>
  <c r="H290" i="2"/>
  <c r="K290" i="2" s="1"/>
  <c r="H233" i="2"/>
  <c r="K233" i="2" s="1"/>
  <c r="H147" i="2"/>
  <c r="K147" i="2" s="1"/>
  <c r="H69" i="3"/>
  <c r="K69" i="3" s="1"/>
  <c r="H324" i="2"/>
  <c r="K324" i="2" s="1"/>
  <c r="H95" i="2"/>
  <c r="K95" i="2" s="1"/>
  <c r="H38" i="2"/>
  <c r="K38" i="2" s="1"/>
  <c r="H23" i="2"/>
  <c r="K23" i="2" s="1"/>
  <c r="H399" i="2"/>
  <c r="K399" i="2" s="1"/>
  <c r="H329" i="2"/>
  <c r="K329" i="2" s="1"/>
  <c r="H252" i="2"/>
  <c r="K252" i="2" s="1"/>
  <c r="H212" i="2"/>
  <c r="K212" i="2" s="1"/>
  <c r="H151" i="2"/>
  <c r="K151" i="2" s="1"/>
  <c r="H106" i="2"/>
  <c r="K106" i="2" s="1"/>
  <c r="H100" i="2"/>
  <c r="K100" i="2" s="1"/>
  <c r="H81" i="2"/>
  <c r="K81" i="2" s="1"/>
  <c r="H70" i="2"/>
  <c r="K70" i="2" s="1"/>
  <c r="H60" i="2"/>
  <c r="K60" i="2" s="1"/>
  <c r="H120" i="2"/>
  <c r="K120" i="2" s="1"/>
  <c r="H9" i="2"/>
  <c r="K9" i="2" s="1"/>
  <c r="H451" i="2"/>
  <c r="K451" i="2" s="1"/>
  <c r="H439" i="2"/>
  <c r="K439" i="2" s="1"/>
  <c r="H433" i="2"/>
  <c r="K433" i="2" s="1"/>
  <c r="H393" i="2"/>
  <c r="K393" i="2" s="1"/>
  <c r="H384" i="2"/>
  <c r="K384" i="2" s="1"/>
  <c r="H32" i="4"/>
  <c r="K32" i="4" s="1"/>
  <c r="H10" i="4"/>
  <c r="K10" i="4" s="1"/>
  <c r="H303" i="2"/>
  <c r="K303" i="2" s="1"/>
  <c r="H179" i="2"/>
  <c r="K179" i="2" s="1"/>
  <c r="H346" i="2"/>
  <c r="K346" i="2" s="1"/>
  <c r="H271" i="2"/>
  <c r="K271" i="2" s="1"/>
  <c r="H265" i="2"/>
  <c r="K265" i="2" s="1"/>
  <c r="H301" i="2"/>
  <c r="K301" i="2" s="1"/>
  <c r="H280" i="2"/>
  <c r="K280" i="2" s="1"/>
  <c r="H208" i="2"/>
  <c r="K208" i="2" s="1"/>
  <c r="H192" i="2"/>
  <c r="K192" i="2" s="1"/>
  <c r="H103" i="2"/>
  <c r="K103" i="2" s="1"/>
  <c r="H296" i="2"/>
  <c r="K296" i="2" s="1"/>
  <c r="H54" i="2"/>
  <c r="K54" i="2" s="1"/>
  <c r="H78" i="3"/>
  <c r="K78" i="3" s="1"/>
  <c r="H269" i="2"/>
  <c r="K269" i="2" s="1"/>
  <c r="H232" i="2"/>
  <c r="K232" i="2" s="1"/>
  <c r="H200" i="2"/>
  <c r="K200" i="2" s="1"/>
  <c r="H166" i="2"/>
  <c r="K166" i="2" s="1"/>
  <c r="H163" i="2"/>
  <c r="K163" i="2" s="1"/>
  <c r="H159" i="2"/>
  <c r="K159" i="2" s="1"/>
  <c r="H121" i="2"/>
  <c r="K121" i="2" s="1"/>
  <c r="H114" i="2"/>
  <c r="K114" i="2" s="1"/>
  <c r="H39" i="2"/>
  <c r="K39" i="2" s="1"/>
  <c r="H12" i="2"/>
  <c r="K12" i="2" s="1"/>
  <c r="H243" i="2"/>
  <c r="K243" i="2" s="1"/>
  <c r="H236" i="2"/>
  <c r="K236" i="2" s="1"/>
  <c r="H224" i="2"/>
  <c r="K224" i="2" s="1"/>
  <c r="H217" i="2"/>
  <c r="K217" i="2" s="1"/>
  <c r="H183" i="2"/>
  <c r="K183" i="2" s="1"/>
  <c r="H152" i="2"/>
  <c r="K152" i="2" s="1"/>
  <c r="H145" i="2"/>
  <c r="K145" i="2" s="1"/>
  <c r="H107" i="2"/>
  <c r="K107" i="2" s="1"/>
  <c r="H29" i="2"/>
  <c r="K29" i="2" s="1"/>
  <c r="H25" i="2"/>
  <c r="K25" i="2" s="1"/>
  <c r="H220" i="2"/>
  <c r="K220" i="2" s="1"/>
  <c r="H199" i="2"/>
  <c r="K199" i="2" s="1"/>
  <c r="H189" i="2"/>
  <c r="K189" i="2" s="1"/>
  <c r="H176" i="2"/>
  <c r="K176" i="2" s="1"/>
  <c r="H137" i="2"/>
  <c r="K137" i="2" s="1"/>
  <c r="H52" i="2"/>
  <c r="K52" i="2" s="1"/>
  <c r="AW386" i="1"/>
  <c r="H153" i="2"/>
  <c r="K153" i="2" s="1"/>
  <c r="H13" i="4"/>
  <c r="K13" i="4" s="1"/>
  <c r="H391" i="2"/>
  <c r="K391" i="2" s="1"/>
  <c r="H424" i="2"/>
  <c r="K424" i="2" s="1"/>
  <c r="H445" i="2"/>
  <c r="K445" i="2" s="1"/>
  <c r="H207" i="2"/>
  <c r="K207" i="2" s="1"/>
  <c r="H155" i="2"/>
  <c r="K155" i="2" s="1"/>
  <c r="H128" i="2"/>
  <c r="K128" i="2" s="1"/>
  <c r="H341" i="2"/>
  <c r="K341" i="2" s="1"/>
  <c r="H141" i="2"/>
  <c r="K141" i="2" s="1"/>
  <c r="H351" i="2"/>
  <c r="K351" i="2" s="1"/>
  <c r="H401" i="2"/>
  <c r="K401" i="2" s="1"/>
  <c r="H42" i="3"/>
  <c r="K42" i="3" s="1"/>
  <c r="H20" i="3"/>
  <c r="K20" i="3" s="1"/>
  <c r="H98" i="2"/>
  <c r="K98" i="2" s="1"/>
  <c r="H57" i="2"/>
  <c r="K57" i="2" s="1"/>
  <c r="H124" i="2"/>
  <c r="K124" i="2" s="1"/>
  <c r="H10" i="5"/>
  <c r="K10" i="5" s="1"/>
  <c r="H354" i="2"/>
  <c r="K354" i="2" s="1"/>
  <c r="AW379" i="1"/>
  <c r="AU444" i="1"/>
  <c r="H77" i="3"/>
  <c r="K77" i="3" s="1"/>
  <c r="AW410" i="1"/>
  <c r="H18" i="3"/>
  <c r="K18" i="3" s="1"/>
  <c r="AW434" i="1"/>
  <c r="AU432" i="1"/>
  <c r="AU420" i="1"/>
  <c r="AU436" i="1"/>
  <c r="AW429" i="1"/>
  <c r="AW394" i="1"/>
  <c r="AU445" i="1"/>
  <c r="AU408" i="1"/>
  <c r="AU411" i="1"/>
  <c r="AU443" i="1"/>
  <c r="AW444" i="1"/>
  <c r="AW413" i="1"/>
  <c r="AW377" i="1"/>
  <c r="AW442" i="1"/>
  <c r="AW418" i="1"/>
  <c r="H76" i="3"/>
  <c r="K76" i="3" s="1"/>
  <c r="AU433" i="1"/>
  <c r="H66" i="3"/>
  <c r="K66" i="3" s="1"/>
  <c r="H29" i="3"/>
  <c r="K29" i="3" s="1"/>
  <c r="AU396" i="1"/>
  <c r="AU440" i="1"/>
  <c r="AW403" i="1"/>
  <c r="AW427" i="1"/>
  <c r="AW396" i="1"/>
  <c r="AW426" i="1"/>
  <c r="AW392" i="1"/>
  <c r="AW435" i="1"/>
  <c r="H50" i="3"/>
  <c r="K50" i="3" s="1"/>
  <c r="AW446" i="1"/>
  <c r="H432" i="2"/>
  <c r="K432" i="2" s="1"/>
  <c r="AW419" i="1"/>
  <c r="AW409" i="1"/>
  <c r="AW417" i="1"/>
  <c r="H14" i="5"/>
  <c r="K14" i="5" s="1"/>
  <c r="H345" i="2"/>
  <c r="K345" i="2" s="1"/>
  <c r="H260" i="2"/>
  <c r="K260" i="2" s="1"/>
  <c r="H61" i="3"/>
  <c r="K61" i="3" s="1"/>
  <c r="H59" i="3"/>
  <c r="K59" i="3" s="1"/>
  <c r="H30" i="5"/>
  <c r="K30" i="5" s="1"/>
  <c r="H468" i="2"/>
  <c r="K468" i="2" s="1"/>
  <c r="H425" i="2"/>
  <c r="K425" i="2" s="1"/>
  <c r="H409" i="2"/>
  <c r="K409" i="2" s="1"/>
  <c r="H20" i="5"/>
  <c r="K20" i="5" s="1"/>
  <c r="H416" i="2"/>
  <c r="K416" i="2" s="1"/>
  <c r="H36" i="5"/>
  <c r="K36" i="5" s="1"/>
  <c r="H19" i="5"/>
  <c r="K19" i="5" s="1"/>
  <c r="H11" i="3"/>
  <c r="K11" i="3" s="1"/>
  <c r="H249" i="2"/>
  <c r="K249" i="2" s="1"/>
  <c r="H116" i="2"/>
  <c r="K116" i="2" s="1"/>
  <c r="H65" i="2"/>
  <c r="K65" i="2" s="1"/>
  <c r="H65" i="3"/>
  <c r="K65" i="3" s="1"/>
  <c r="AU400" i="1"/>
  <c r="H431" i="2"/>
  <c r="K431" i="2" s="1"/>
  <c r="H35" i="5"/>
  <c r="K35" i="5" s="1"/>
  <c r="H310" i="2"/>
  <c r="K310" i="2" s="1"/>
  <c r="H256" i="2"/>
  <c r="K256" i="2" s="1"/>
  <c r="H123" i="2"/>
  <c r="K123" i="2" s="1"/>
  <c r="H99" i="2"/>
  <c r="K99" i="2" s="1"/>
  <c r="H32" i="2"/>
  <c r="K32" i="2" s="1"/>
  <c r="H53" i="3"/>
  <c r="K53" i="3" s="1"/>
  <c r="H465" i="2"/>
  <c r="K465" i="2" s="1"/>
  <c r="H446" i="2"/>
  <c r="K446" i="2" s="1"/>
  <c r="H438" i="2"/>
  <c r="K438" i="2" s="1"/>
  <c r="H430" i="2"/>
  <c r="K430" i="2" s="1"/>
  <c r="H422" i="2"/>
  <c r="K422" i="2" s="1"/>
  <c r="H26" i="5"/>
  <c r="K26" i="5" s="1"/>
  <c r="H17" i="5"/>
  <c r="K17" i="5" s="1"/>
  <c r="H9" i="5"/>
  <c r="K9" i="5" s="1"/>
  <c r="H25" i="3"/>
  <c r="K25" i="3" s="1"/>
  <c r="H309" i="2"/>
  <c r="K309" i="2" s="1"/>
  <c r="H279" i="2"/>
  <c r="K279" i="2" s="1"/>
  <c r="H263" i="2"/>
  <c r="K263" i="2" s="1"/>
  <c r="H255" i="2"/>
  <c r="K255" i="2" s="1"/>
  <c r="H219" i="2"/>
  <c r="K219" i="2" s="1"/>
  <c r="AU409" i="1"/>
  <c r="H16" i="5"/>
  <c r="K16" i="5" s="1"/>
  <c r="H19" i="4"/>
  <c r="K19" i="4" s="1"/>
  <c r="H11" i="4"/>
  <c r="K11" i="4" s="1"/>
  <c r="H326" i="2"/>
  <c r="K326" i="2" s="1"/>
  <c r="H316" i="2"/>
  <c r="K316" i="2" s="1"/>
  <c r="H308" i="2"/>
  <c r="K308" i="2" s="1"/>
  <c r="H300" i="2"/>
  <c r="K300" i="2" s="1"/>
  <c r="H129" i="2"/>
  <c r="K129" i="2" s="1"/>
  <c r="AU410" i="1"/>
  <c r="H412" i="2"/>
  <c r="K412" i="2" s="1"/>
  <c r="H32" i="5"/>
  <c r="K32" i="5" s="1"/>
  <c r="H225" i="2"/>
  <c r="K225" i="2" s="1"/>
  <c r="H18" i="2"/>
  <c r="K18" i="2" s="1"/>
  <c r="AU412" i="1"/>
  <c r="AU398" i="1"/>
  <c r="H9" i="3"/>
  <c r="K9" i="3" s="1"/>
  <c r="H348" i="2"/>
  <c r="K348" i="2" s="1"/>
  <c r="H115" i="2"/>
  <c r="K115" i="2" s="1"/>
  <c r="H13" i="6"/>
  <c r="K13" i="6" s="1"/>
  <c r="H293" i="2"/>
  <c r="K293" i="2" s="1"/>
  <c r="H31" i="3"/>
  <c r="K31" i="3" s="1"/>
  <c r="H327" i="2"/>
  <c r="K327" i="2" s="1"/>
  <c r="H24" i="2"/>
  <c r="K24" i="2" s="1"/>
  <c r="H359" i="2"/>
  <c r="K359" i="2" s="1"/>
  <c r="AU376" i="1"/>
  <c r="H457" i="2"/>
  <c r="K457" i="2" s="1"/>
  <c r="AU392" i="1"/>
  <c r="H278" i="2"/>
  <c r="K278" i="2" s="1"/>
  <c r="H11" i="6"/>
  <c r="K11" i="6" s="1"/>
  <c r="H471" i="2"/>
  <c r="K471" i="2" s="1"/>
  <c r="H80" i="2"/>
  <c r="K80" i="2" s="1"/>
  <c r="H247" i="2"/>
  <c r="K247" i="2" s="1"/>
  <c r="H178" i="2"/>
  <c r="K178" i="2" s="1"/>
  <c r="H292" i="2"/>
  <c r="K292" i="2" s="1"/>
  <c r="H13" i="2"/>
  <c r="K13" i="2" s="1"/>
  <c r="H388" i="2"/>
  <c r="K388" i="2" s="1"/>
  <c r="H162" i="2"/>
  <c r="K162" i="2" s="1"/>
  <c r="H358" i="2"/>
  <c r="K358" i="2" s="1"/>
  <c r="H396" i="2"/>
  <c r="K396" i="2" s="1"/>
  <c r="H227" i="2"/>
  <c r="K227" i="2" s="1"/>
  <c r="AU416" i="1"/>
  <c r="H11" i="2"/>
  <c r="K11" i="2" s="1"/>
  <c r="AU418" i="1"/>
  <c r="H28" i="2"/>
  <c r="K28" i="2" s="1"/>
  <c r="AU427" i="1"/>
  <c r="H60" i="3"/>
  <c r="K60" i="3" s="1"/>
  <c r="H49" i="3"/>
  <c r="K49" i="3" s="1"/>
  <c r="H45" i="3"/>
  <c r="K45" i="3" s="1"/>
  <c r="H463" i="2"/>
  <c r="K463" i="2" s="1"/>
  <c r="H444" i="2"/>
  <c r="K444" i="2" s="1"/>
  <c r="H404" i="2"/>
  <c r="K404" i="2" s="1"/>
  <c r="AU377" i="1"/>
  <c r="H10" i="3"/>
  <c r="K10" i="3" s="1"/>
  <c r="H328" i="2"/>
  <c r="K328" i="2" s="1"/>
  <c r="H294" i="2"/>
  <c r="K294" i="2" s="1"/>
  <c r="H272" i="2"/>
  <c r="K272" i="2" s="1"/>
  <c r="H238" i="2"/>
  <c r="K238" i="2" s="1"/>
  <c r="H221" i="2"/>
  <c r="K221" i="2" s="1"/>
  <c r="H213" i="2"/>
  <c r="K213" i="2" s="1"/>
  <c r="H196" i="2"/>
  <c r="K196" i="2" s="1"/>
  <c r="H188" i="2"/>
  <c r="K188" i="2" s="1"/>
  <c r="H180" i="2"/>
  <c r="K180" i="2" s="1"/>
  <c r="H164" i="2"/>
  <c r="K164" i="2" s="1"/>
  <c r="H148" i="2"/>
  <c r="K148" i="2" s="1"/>
  <c r="H140" i="2"/>
  <c r="K140" i="2" s="1"/>
  <c r="AU429" i="1"/>
  <c r="H62" i="3"/>
  <c r="K62" i="3" s="1"/>
  <c r="H58" i="3"/>
  <c r="K58" i="3" s="1"/>
  <c r="AU425" i="1"/>
  <c r="H22" i="4"/>
  <c r="K22" i="4" s="1"/>
  <c r="AU424" i="1"/>
  <c r="H57" i="3"/>
  <c r="K57" i="3" s="1"/>
  <c r="AU428" i="1"/>
  <c r="AU426" i="1"/>
  <c r="H33" i="3"/>
  <c r="K33" i="3" s="1"/>
  <c r="H248" i="2"/>
  <c r="K248" i="2" s="1"/>
  <c r="AU404" i="1"/>
  <c r="H37" i="3"/>
  <c r="K37" i="3" s="1"/>
  <c r="H452" i="2"/>
  <c r="K452" i="2" s="1"/>
  <c r="H71" i="2"/>
  <c r="K71" i="2" s="1"/>
  <c r="AU419" i="1"/>
  <c r="H52" i="3"/>
  <c r="K52" i="3" s="1"/>
  <c r="H51" i="3"/>
  <c r="K51" i="3" s="1"/>
  <c r="AU437" i="1"/>
  <c r="H70" i="3"/>
  <c r="K70" i="3" s="1"/>
  <c r="AU435" i="1"/>
  <c r="H68" i="3"/>
  <c r="K68" i="3" s="1"/>
  <c r="AU413" i="1"/>
  <c r="H46" i="3"/>
  <c r="K46" i="3" s="1"/>
  <c r="AU442" i="1"/>
  <c r="H75" i="3"/>
  <c r="K75" i="3" s="1"/>
  <c r="H28" i="5"/>
  <c r="K28" i="5" s="1"/>
  <c r="H33" i="2"/>
  <c r="K33" i="2" s="1"/>
  <c r="H385" i="2"/>
  <c r="K385" i="2" s="1"/>
  <c r="H97" i="2"/>
  <c r="K97" i="2" s="1"/>
  <c r="H194" i="2"/>
  <c r="K194" i="2" s="1"/>
  <c r="H202" i="2"/>
  <c r="K202" i="2" s="1"/>
  <c r="H54" i="3"/>
  <c r="K54" i="3" s="1"/>
  <c r="AW399" i="1"/>
  <c r="AW383" i="1"/>
  <c r="AW440" i="1"/>
  <c r="AW400" i="1"/>
  <c r="H18" i="5"/>
  <c r="K18" i="5" s="1"/>
  <c r="AU434" i="1"/>
  <c r="H67" i="3"/>
  <c r="K67" i="3" s="1"/>
  <c r="H397" i="2"/>
  <c r="K397" i="2" s="1"/>
  <c r="H389" i="2"/>
  <c r="K389" i="2" s="1"/>
  <c r="H33" i="5"/>
  <c r="K33" i="5" s="1"/>
  <c r="H25" i="5"/>
  <c r="K25" i="5" s="1"/>
  <c r="H428" i="2"/>
  <c r="K428" i="2" s="1"/>
  <c r="H420" i="2"/>
  <c r="K420" i="2" s="1"/>
  <c r="H131" i="2"/>
  <c r="K131" i="2" s="1"/>
  <c r="H361" i="2"/>
  <c r="K361" i="2" s="1"/>
  <c r="H167" i="2"/>
  <c r="K167" i="2" s="1"/>
  <c r="H466" i="2"/>
  <c r="K466" i="2" s="1"/>
  <c r="H441" i="2"/>
  <c r="K441" i="2" s="1"/>
  <c r="H23" i="4"/>
  <c r="K23" i="4" s="1"/>
  <c r="AU446" i="1"/>
  <c r="H261" i="2"/>
  <c r="K261" i="2" s="1"/>
  <c r="H253" i="2"/>
  <c r="K253" i="2" s="1"/>
  <c r="H211" i="2"/>
  <c r="K211" i="2" s="1"/>
  <c r="H61" i="2"/>
  <c r="K61" i="2" s="1"/>
  <c r="H53" i="2"/>
  <c r="K53" i="2" s="1"/>
  <c r="H45" i="2"/>
  <c r="K45" i="2" s="1"/>
  <c r="H268" i="2"/>
  <c r="K268" i="2" s="1"/>
  <c r="H84" i="2"/>
  <c r="K84" i="2" s="1"/>
  <c r="H76" i="2"/>
  <c r="K76" i="2" s="1"/>
  <c r="H68" i="2"/>
  <c r="K68" i="2" s="1"/>
  <c r="H175" i="2"/>
  <c r="K175" i="2" s="1"/>
  <c r="H24" i="5"/>
  <c r="K24" i="5" s="1"/>
  <c r="H109" i="2"/>
  <c r="K109" i="2" s="1"/>
  <c r="H14" i="2"/>
  <c r="K14" i="2" s="1"/>
  <c r="H102" i="2"/>
  <c r="K102" i="2" s="1"/>
  <c r="H186" i="2"/>
  <c r="K186" i="2" s="1"/>
  <c r="H135" i="2"/>
  <c r="K135" i="2" s="1"/>
  <c r="H37" i="2"/>
  <c r="K37" i="2" s="1"/>
  <c r="H185" i="2"/>
  <c r="K185" i="2" s="1"/>
  <c r="H413" i="2"/>
  <c r="K413" i="2" s="1"/>
  <c r="H315" i="2"/>
  <c r="K315" i="2" s="1"/>
  <c r="H458" i="2"/>
  <c r="K458" i="2" s="1"/>
  <c r="H277" i="2"/>
  <c r="K277" i="2" s="1"/>
  <c r="H276" i="2"/>
  <c r="K276" i="2" s="1"/>
  <c r="H79" i="3"/>
  <c r="K79" i="3" s="1"/>
  <c r="H421" i="2"/>
  <c r="K421" i="2" s="1"/>
  <c r="H302" i="2"/>
  <c r="K302" i="2" s="1"/>
  <c r="H168" i="2"/>
  <c r="K168" i="2" s="1"/>
  <c r="H369" i="2"/>
  <c r="K369" i="2" s="1"/>
  <c r="AU387" i="1"/>
  <c r="H195" i="2"/>
  <c r="K195" i="2" s="1"/>
  <c r="H204" i="2"/>
  <c r="K204" i="2" s="1"/>
  <c r="H226" i="2"/>
  <c r="K226" i="2" s="1"/>
  <c r="H122" i="2"/>
  <c r="K122" i="2" s="1"/>
  <c r="H31" i="2"/>
  <c r="K31" i="2" s="1"/>
  <c r="AW398" i="1"/>
  <c r="AW422" i="1"/>
  <c r="AW414" i="1"/>
  <c r="AW390" i="1"/>
  <c r="AW406" i="1"/>
  <c r="AW381" i="1"/>
  <c r="AW420" i="1"/>
  <c r="AW397" i="1"/>
  <c r="H454" i="2"/>
  <c r="K454" i="2" s="1"/>
  <c r="H259" i="2"/>
  <c r="K259" i="2" s="1"/>
  <c r="H50" i="2"/>
  <c r="K50" i="2" s="1"/>
  <c r="H330" i="2"/>
  <c r="K330" i="2" s="1"/>
  <c r="H453" i="2"/>
  <c r="K453" i="2" s="1"/>
  <c r="H342" i="2"/>
  <c r="K342" i="2" s="1"/>
  <c r="H63" i="3"/>
  <c r="K63" i="3" s="1"/>
  <c r="H101" i="2"/>
  <c r="K101" i="2" s="1"/>
  <c r="H442" i="2"/>
  <c r="K442" i="2" s="1"/>
  <c r="H285" i="2"/>
  <c r="K285" i="2" s="1"/>
  <c r="H469" i="2"/>
  <c r="K469" i="2" s="1"/>
  <c r="H363" i="2"/>
  <c r="K363" i="2" s="1"/>
  <c r="H258" i="2"/>
  <c r="K258" i="2" s="1"/>
  <c r="H22" i="5"/>
  <c r="K22" i="5" s="1"/>
  <c r="H23" i="3"/>
  <c r="K23" i="3" s="1"/>
  <c r="H461" i="2"/>
  <c r="K461" i="2" s="1"/>
  <c r="H42" i="2"/>
  <c r="K42" i="2" s="1"/>
  <c r="H304" i="2"/>
  <c r="K304" i="2" s="1"/>
  <c r="H426" i="2"/>
  <c r="K426" i="2" s="1"/>
  <c r="H82" i="2"/>
  <c r="K82" i="2" s="1"/>
  <c r="H74" i="2"/>
  <c r="K74" i="2" s="1"/>
  <c r="AU390" i="1"/>
  <c r="H173" i="2"/>
  <c r="K173" i="2" s="1"/>
  <c r="H352" i="2"/>
  <c r="K352" i="2" s="1"/>
  <c r="H38" i="5"/>
  <c r="K38" i="5" s="1"/>
  <c r="H222" i="2"/>
  <c r="K222" i="2" s="1"/>
  <c r="H133" i="2"/>
  <c r="K133" i="2" s="1"/>
  <c r="AU447" i="1"/>
  <c r="H181" i="2"/>
  <c r="K181" i="2" s="1"/>
  <c r="H47" i="3"/>
  <c r="K47" i="3" s="1"/>
  <c r="H402" i="2"/>
  <c r="K402" i="2" s="1"/>
  <c r="H205" i="2"/>
  <c r="K205" i="2" s="1"/>
  <c r="AU438" i="1"/>
  <c r="AU405" i="1"/>
  <c r="H80" i="3"/>
  <c r="K80" i="3" s="1"/>
  <c r="H274" i="2"/>
  <c r="K274" i="2" s="1"/>
  <c r="H418" i="2"/>
  <c r="K418" i="2" s="1"/>
  <c r="H230" i="2"/>
  <c r="K230" i="2" s="1"/>
  <c r="AU422" i="1"/>
  <c r="AU414" i="1"/>
  <c r="H71" i="3"/>
  <c r="K71" i="3" s="1"/>
  <c r="H165" i="2"/>
  <c r="K165" i="2" s="1"/>
  <c r="H289" i="2"/>
  <c r="K289" i="2" s="1"/>
  <c r="H59" i="2"/>
  <c r="K59" i="2" s="1"/>
  <c r="AU431" i="1"/>
  <c r="H126" i="2"/>
  <c r="K126" i="2" s="1"/>
  <c r="H331" i="2"/>
  <c r="K331" i="2" s="1"/>
  <c r="AU406" i="1"/>
  <c r="AU439" i="1"/>
  <c r="H56" i="3"/>
  <c r="K56" i="3" s="1"/>
  <c r="H411" i="2"/>
  <c r="K411" i="2" s="1"/>
  <c r="H251" i="2"/>
  <c r="K251" i="2" s="1"/>
  <c r="H27" i="2"/>
  <c r="K27" i="2" s="1"/>
  <c r="H51" i="2"/>
  <c r="K51" i="2" s="1"/>
  <c r="H275" i="2"/>
  <c r="K275" i="2" s="1"/>
  <c r="H231" i="2"/>
  <c r="K231" i="2" s="1"/>
  <c r="H435" i="2"/>
  <c r="K435" i="2" s="1"/>
  <c r="H305" i="2"/>
  <c r="K305" i="2" s="1"/>
  <c r="H83" i="2"/>
  <c r="K83" i="2" s="1"/>
  <c r="H134" i="2"/>
  <c r="K134" i="2" s="1"/>
  <c r="H387" i="2"/>
  <c r="K387" i="2" s="1"/>
  <c r="H297" i="2"/>
  <c r="K297" i="2" s="1"/>
  <c r="H94" i="2"/>
  <c r="K94" i="2" s="1"/>
  <c r="AU423" i="1"/>
  <c r="H206" i="2"/>
  <c r="K206" i="2" s="1"/>
  <c r="H364" i="2"/>
  <c r="K364" i="2" s="1"/>
  <c r="H470" i="2"/>
  <c r="K470" i="2" s="1"/>
  <c r="H395" i="2"/>
  <c r="K395" i="2" s="1"/>
  <c r="H23" i="5"/>
  <c r="K23" i="5" s="1"/>
  <c r="H223" i="2"/>
  <c r="K223" i="2" s="1"/>
  <c r="H64" i="3"/>
  <c r="K64" i="3" s="1"/>
  <c r="H190" i="2"/>
  <c r="K190" i="2" s="1"/>
  <c r="H313" i="2"/>
  <c r="K313" i="2" s="1"/>
  <c r="H43" i="2"/>
  <c r="K43" i="2" s="1"/>
  <c r="H48" i="3"/>
  <c r="K48" i="3" s="1"/>
  <c r="H15" i="5"/>
  <c r="K15" i="5" s="1"/>
  <c r="H158" i="2"/>
  <c r="K158" i="2" s="1"/>
  <c r="H75" i="2"/>
  <c r="K75" i="2" s="1"/>
  <c r="H419" i="2"/>
  <c r="K419" i="2" s="1"/>
  <c r="AU391" i="1"/>
  <c r="AU415" i="1"/>
  <c r="H16" i="2"/>
  <c r="K16" i="2" s="1"/>
  <c r="H9" i="4"/>
  <c r="K9" i="4" s="1"/>
  <c r="H353" i="2"/>
  <c r="K353" i="2" s="1"/>
  <c r="H150" i="2"/>
  <c r="K150" i="2" s="1"/>
  <c r="H72" i="3"/>
  <c r="K72" i="3" s="1"/>
  <c r="H24" i="3"/>
  <c r="K24" i="3" s="1"/>
  <c r="H17" i="4"/>
  <c r="K17" i="4" s="1"/>
  <c r="H20" i="4"/>
  <c r="K20" i="4" s="1"/>
  <c r="H270" i="2"/>
  <c r="K270" i="2" s="1"/>
  <c r="H262" i="2"/>
  <c r="K262" i="2" s="1"/>
  <c r="H254" i="2"/>
  <c r="K254" i="2" s="1"/>
  <c r="H119" i="2"/>
  <c r="K119" i="2" s="1"/>
  <c r="H111" i="2"/>
  <c r="K111" i="2" s="1"/>
  <c r="H156" i="2"/>
  <c r="K156" i="2" s="1"/>
  <c r="H149" i="2"/>
  <c r="K149" i="2" s="1"/>
  <c r="H142" i="2"/>
  <c r="K142" i="2" s="1"/>
  <c r="H170" i="2"/>
  <c r="K170" i="2" s="1"/>
  <c r="H37" i="5"/>
  <c r="K37" i="5" s="1"/>
  <c r="H21" i="5"/>
  <c r="K21" i="5" s="1"/>
  <c r="H209" i="2"/>
  <c r="K209" i="2" s="1"/>
  <c r="H201" i="2"/>
  <c r="K201" i="2" s="1"/>
  <c r="H193" i="2"/>
  <c r="K193" i="2" s="1"/>
  <c r="H177" i="2"/>
  <c r="K177" i="2" s="1"/>
  <c r="H347" i="2"/>
  <c r="K347" i="2" s="1"/>
  <c r="H406" i="2"/>
  <c r="K406" i="2" s="1"/>
  <c r="H390" i="2"/>
  <c r="K390" i="2" s="1"/>
  <c r="H356" i="2"/>
  <c r="K356" i="2" s="1"/>
  <c r="H216" i="2"/>
  <c r="K216" i="2" s="1"/>
  <c r="H56" i="2"/>
  <c r="K56" i="2" s="1"/>
  <c r="H49" i="2"/>
  <c r="K49" i="2" s="1"/>
  <c r="H41" i="2"/>
  <c r="K41" i="2" s="1"/>
  <c r="H26" i="2"/>
  <c r="K26" i="2" s="1"/>
  <c r="H17" i="2"/>
  <c r="K17" i="2" s="1"/>
  <c r="H467" i="2"/>
  <c r="K467" i="2" s="1"/>
  <c r="H460" i="2"/>
  <c r="K460" i="2" s="1"/>
  <c r="H436" i="2"/>
  <c r="K436" i="2" s="1"/>
  <c r="H429" i="2"/>
  <c r="K429" i="2" s="1"/>
  <c r="H229" i="2"/>
  <c r="K229" i="2" s="1"/>
  <c r="H86" i="2"/>
  <c r="K86" i="2" s="1"/>
  <c r="H237" i="2"/>
  <c r="K237" i="2" s="1"/>
  <c r="H96" i="2"/>
  <c r="K96" i="2" s="1"/>
  <c r="H36" i="3"/>
  <c r="K36" i="3" s="1"/>
  <c r="H55" i="2"/>
  <c r="K55" i="2" s="1"/>
  <c r="H48" i="2"/>
  <c r="K48" i="2" s="1"/>
  <c r="AW389" i="1"/>
  <c r="H31" i="4"/>
  <c r="K31" i="4" s="1"/>
  <c r="H18" i="4"/>
  <c r="K18" i="4" s="1"/>
  <c r="H332" i="2"/>
  <c r="K332" i="2" s="1"/>
  <c r="H235" i="2"/>
  <c r="K235" i="2" s="1"/>
  <c r="H62" i="2"/>
  <c r="K62" i="2" s="1"/>
  <c r="H403" i="2"/>
  <c r="K403" i="2" s="1"/>
  <c r="H12" i="6"/>
  <c r="K12" i="6" s="1"/>
  <c r="H12" i="5"/>
  <c r="K12" i="5" s="1"/>
  <c r="H343" i="2"/>
  <c r="K343" i="2" s="1"/>
  <c r="AW382" i="1"/>
  <c r="H118" i="2"/>
  <c r="K118" i="2" s="1"/>
  <c r="H132" i="2"/>
  <c r="K132" i="2" s="1"/>
  <c r="H214" i="2"/>
  <c r="K214" i="2" s="1"/>
  <c r="AW395" i="1"/>
  <c r="H172" i="2"/>
  <c r="K172" i="2" s="1"/>
  <c r="AW436" i="1"/>
  <c r="H112" i="2"/>
  <c r="K112" i="2" s="1"/>
  <c r="H298" i="2"/>
  <c r="K298" i="2" s="1"/>
  <c r="H34" i="2"/>
  <c r="K34" i="2" s="1"/>
  <c r="H63" i="2"/>
  <c r="K63" i="2" s="1"/>
  <c r="H462" i="2"/>
  <c r="K462" i="2" s="1"/>
  <c r="H27" i="5"/>
  <c r="K27" i="5" s="1"/>
  <c r="H12" i="4"/>
  <c r="K12" i="4" s="1"/>
  <c r="H198" i="2"/>
  <c r="K198" i="2" s="1"/>
  <c r="H434" i="2"/>
  <c r="K434" i="2" s="1"/>
  <c r="H157" i="2"/>
  <c r="K157" i="2" s="1"/>
  <c r="H35" i="2"/>
  <c r="K35" i="2" s="1"/>
  <c r="H10" i="6"/>
  <c r="K10" i="6" s="1"/>
  <c r="H228" i="2"/>
  <c r="K228" i="2" s="1"/>
  <c r="H203" i="2"/>
  <c r="K203" i="2" s="1"/>
  <c r="AW387" i="1"/>
  <c r="AW407" i="1"/>
  <c r="AW438" i="1"/>
  <c r="AW430" i="1"/>
  <c r="AW433" i="1"/>
  <c r="AW425" i="1"/>
  <c r="AW423" i="1"/>
  <c r="AW385" i="1"/>
  <c r="AW378" i="1"/>
  <c r="AW416" i="1"/>
  <c r="AW439" i="1"/>
  <c r="AW408" i="1"/>
  <c r="AW404" i="1"/>
  <c r="AW376" i="1"/>
  <c r="AW437" i="1"/>
  <c r="AW393" i="1"/>
  <c r="AW380" i="1"/>
  <c r="G109" i="10" l="1"/>
  <c r="AS375" i="1"/>
  <c r="G163" i="10"/>
  <c r="G34" i="10"/>
  <c r="F29" i="12"/>
  <c r="AM656" i="1"/>
  <c r="F34" i="12" s="1"/>
  <c r="G74" i="10"/>
  <c r="AM655" i="1"/>
  <c r="F27" i="12" s="1"/>
  <c r="AO656" i="1"/>
  <c r="L468" i="8"/>
  <c r="L128" i="8"/>
  <c r="K10" i="9" s="1"/>
  <c r="J10" i="9" s="1"/>
  <c r="L315" i="8"/>
  <c r="K13" i="9" s="1"/>
  <c r="J13" i="9" s="1"/>
  <c r="L185" i="8"/>
  <c r="K11" i="9" s="1"/>
  <c r="J11" i="9" s="1"/>
  <c r="AI506" i="1"/>
  <c r="AO655" i="1"/>
  <c r="AS447" i="1"/>
  <c r="AS501" i="1"/>
  <c r="AS471" i="1"/>
  <c r="AH624" i="1"/>
  <c r="AH487" i="1"/>
  <c r="AH309" i="1"/>
  <c r="AH644" i="1"/>
  <c r="AH168" i="1"/>
  <c r="AH73" i="1"/>
  <c r="AH518" i="1"/>
  <c r="AH281" i="1"/>
  <c r="AH227" i="1"/>
  <c r="AH119" i="1"/>
  <c r="AH430" i="1"/>
  <c r="AH240" i="1"/>
  <c r="AH232" i="1"/>
  <c r="AH97" i="1"/>
  <c r="AH597" i="1"/>
  <c r="AH590" i="1"/>
  <c r="AH554" i="1"/>
  <c r="AH394" i="1"/>
  <c r="AH386" i="1"/>
  <c r="AH298" i="1"/>
  <c r="AH246" i="1"/>
  <c r="AH173" i="1"/>
  <c r="AH132" i="1"/>
  <c r="AH604" i="1"/>
  <c r="AH205" i="1"/>
  <c r="AH185" i="1"/>
  <c r="AH138" i="1"/>
  <c r="AH102" i="1"/>
  <c r="AH618" i="1"/>
  <c r="AH211" i="1"/>
  <c r="AH151" i="1"/>
  <c r="AH108" i="1"/>
  <c r="AH114" i="1"/>
  <c r="AH53" i="1"/>
  <c r="AS565" i="1"/>
  <c r="AV447" i="1"/>
  <c r="AV448" i="1" s="1"/>
  <c r="AH426" i="1"/>
  <c r="AH217" i="1"/>
  <c r="AS654" i="1"/>
  <c r="AH207" i="1"/>
  <c r="AW443" i="1"/>
  <c r="AH521" i="1"/>
  <c r="AW405" i="1"/>
  <c r="AH495" i="1"/>
  <c r="AH170" i="1"/>
  <c r="AH49" i="1"/>
  <c r="AW428" i="1"/>
  <c r="AH473" i="1"/>
  <c r="AH380" i="1"/>
  <c r="AH28" i="1"/>
  <c r="AH270" i="1"/>
  <c r="AH179" i="1"/>
  <c r="AH192" i="1"/>
  <c r="AH96" i="1"/>
  <c r="AH66" i="1"/>
  <c r="AH595" i="1"/>
  <c r="AH442" i="1"/>
  <c r="AH392" i="1"/>
  <c r="K15" i="6"/>
  <c r="D14" i="9" s="1"/>
  <c r="K34" i="4"/>
  <c r="D12" i="9" s="1"/>
  <c r="AH601" i="1"/>
  <c r="AH557" i="1"/>
  <c r="AH416" i="1"/>
  <c r="AW421" i="1"/>
  <c r="AK375" i="1"/>
  <c r="K473" i="2"/>
  <c r="D10" i="9" s="1"/>
  <c r="K40" i="5"/>
  <c r="D13" i="9" s="1"/>
  <c r="K82" i="3"/>
  <c r="D11" i="9" s="1"/>
  <c r="AH647" i="1"/>
  <c r="AH549" i="1"/>
  <c r="AH591" i="1"/>
  <c r="AH215" i="1"/>
  <c r="AH596" i="1"/>
  <c r="AH475" i="1"/>
  <c r="AH497" i="1"/>
  <c r="AH266" i="1"/>
  <c r="AH619" i="1"/>
  <c r="AH612" i="1"/>
  <c r="AH304" i="1"/>
  <c r="AH607" i="1"/>
  <c r="AH429" i="1"/>
  <c r="AH210" i="1"/>
  <c r="AH623" i="1"/>
  <c r="AH611" i="1"/>
  <c r="AH585" i="1"/>
  <c r="AH576" i="1"/>
  <c r="AH522" i="1"/>
  <c r="AH496" i="1"/>
  <c r="AH474" i="1"/>
  <c r="AH148" i="1"/>
  <c r="AH567" i="1"/>
  <c r="AH526" i="1"/>
  <c r="AH458" i="1"/>
  <c r="AI471" i="1" s="1"/>
  <c r="AH443" i="1"/>
  <c r="AH566" i="1"/>
  <c r="AH421" i="1"/>
  <c r="AH292" i="1"/>
  <c r="K69" i="11"/>
  <c r="D15" i="9" s="1"/>
  <c r="AH196" i="1"/>
  <c r="AH615" i="1"/>
  <c r="AH578" i="1"/>
  <c r="AH569" i="1"/>
  <c r="AH511" i="1"/>
  <c r="AH477" i="1"/>
  <c r="AH425" i="1"/>
  <c r="AH415" i="1"/>
  <c r="AH311" i="1"/>
  <c r="AH262" i="1"/>
  <c r="AH200" i="1"/>
  <c r="AH156" i="1"/>
  <c r="AH189" i="1"/>
  <c r="AH21" i="1"/>
  <c r="AH237" i="1"/>
  <c r="AH212" i="1"/>
  <c r="AH158" i="1"/>
  <c r="AH27" i="1"/>
  <c r="AH241" i="1"/>
  <c r="AH188" i="1"/>
  <c r="AH150" i="1"/>
  <c r="AH104" i="1"/>
  <c r="AH72" i="1"/>
  <c r="AH62" i="1"/>
  <c r="AH38" i="1"/>
  <c r="AH13" i="1"/>
  <c r="AH245" i="1"/>
  <c r="AH225" i="1"/>
  <c r="AH145" i="1"/>
  <c r="AH140" i="1"/>
  <c r="AH128" i="1"/>
  <c r="AH122" i="1"/>
  <c r="AH117" i="1"/>
  <c r="AH95" i="1"/>
  <c r="AH90" i="1"/>
  <c r="AH57" i="1"/>
  <c r="AH25" i="1"/>
  <c r="AH19" i="1"/>
  <c r="AH248" i="1"/>
  <c r="AH139" i="1"/>
  <c r="AH60" i="1"/>
  <c r="AH56" i="1"/>
  <c r="AH235" i="1"/>
  <c r="AH193" i="1"/>
  <c r="AH120" i="1"/>
  <c r="AH113" i="1"/>
  <c r="AH98" i="1"/>
  <c r="AH80" i="1"/>
  <c r="AH112" i="1"/>
  <c r="AH74" i="1"/>
  <c r="AH65" i="1"/>
  <c r="AH17" i="1"/>
  <c r="AH209" i="1"/>
  <c r="AH155" i="1"/>
  <c r="AH136" i="1"/>
  <c r="AH125" i="1"/>
  <c r="AH78" i="1"/>
  <c r="AH16" i="1"/>
  <c r="AH94" i="1"/>
  <c r="AH54" i="1"/>
  <c r="AK565" i="1"/>
  <c r="AH44" i="1"/>
  <c r="AK506" i="1"/>
  <c r="AK471" i="1"/>
  <c r="AK501" i="1"/>
  <c r="AK447" i="1"/>
  <c r="AS506" i="1"/>
  <c r="AK654" i="1"/>
  <c r="AK655" i="1" l="1"/>
  <c r="F10" i="9"/>
  <c r="G10" i="9" s="1"/>
  <c r="F12" i="9"/>
  <c r="G12" i="9" s="1"/>
  <c r="F14" i="9"/>
  <c r="G14" i="9" s="1"/>
  <c r="F11" i="9"/>
  <c r="G11" i="9" s="1"/>
  <c r="F15" i="9"/>
  <c r="G15" i="9" s="1"/>
  <c r="F13" i="9"/>
  <c r="G13" i="9" s="1"/>
  <c r="AS655" i="1"/>
  <c r="AK656" i="1"/>
  <c r="AI565" i="1"/>
  <c r="AI501" i="1"/>
  <c r="AI447" i="1"/>
  <c r="AI654" i="1"/>
  <c r="AI375" i="1"/>
  <c r="AI656" i="1" l="1"/>
  <c r="AI655" i="1"/>
</calcChain>
</file>

<file path=xl/sharedStrings.xml><?xml version="1.0" encoding="utf-8"?>
<sst xmlns="http://schemas.openxmlformats.org/spreadsheetml/2006/main" count="5105" uniqueCount="1808">
  <si>
    <t>ZAP</t>
  </si>
  <si>
    <t>Blagovna skupina</t>
  </si>
  <si>
    <t>POPISKODA</t>
  </si>
  <si>
    <t>Proizvajalec</t>
  </si>
  <si>
    <t>ENOTA</t>
  </si>
  <si>
    <t xml:space="preserve">2200      </t>
  </si>
  <si>
    <t xml:space="preserve">220000200               </t>
  </si>
  <si>
    <t xml:space="preserve">OPOZORILNI  TRAK VODA-INDIKA.      </t>
  </si>
  <si>
    <t>Zagožen</t>
  </si>
  <si>
    <t>A</t>
  </si>
  <si>
    <t>m</t>
  </si>
  <si>
    <t xml:space="preserve">2013      </t>
  </si>
  <si>
    <t xml:space="preserve">201300100               </t>
  </si>
  <si>
    <t xml:space="preserve">EV ZASUN F4 DN  50 </t>
  </si>
  <si>
    <t>Vag</t>
  </si>
  <si>
    <t>KOS</t>
  </si>
  <si>
    <t xml:space="preserve">201300200               </t>
  </si>
  <si>
    <t xml:space="preserve">EV ZASUN F4 DN  65 </t>
  </si>
  <si>
    <t xml:space="preserve">201300320               </t>
  </si>
  <si>
    <t>EV ZASUN F4 DN  80</t>
  </si>
  <si>
    <t xml:space="preserve">201300400               </t>
  </si>
  <si>
    <t>EV ZASUN F4 DN 100</t>
  </si>
  <si>
    <t xml:space="preserve">201300500               </t>
  </si>
  <si>
    <t>EV ZASUN F4 DN 125</t>
  </si>
  <si>
    <t xml:space="preserve">201300600               </t>
  </si>
  <si>
    <t>EV ZASUN F4 DN 150</t>
  </si>
  <si>
    <t xml:space="preserve">201300700               </t>
  </si>
  <si>
    <t>EV ZASUN F4 DN 200</t>
  </si>
  <si>
    <t xml:space="preserve">2017      </t>
  </si>
  <si>
    <t xml:space="preserve">201700100               </t>
  </si>
  <si>
    <t>EV ZASUN F5 DN  50</t>
  </si>
  <si>
    <t xml:space="preserve">201700200               </t>
  </si>
  <si>
    <t>EV ZASUN F5 DN  65</t>
  </si>
  <si>
    <t>EV ZASUN F5 DN  80</t>
  </si>
  <si>
    <t xml:space="preserve">201700400               </t>
  </si>
  <si>
    <t>EV ZASUN F5 DN 100</t>
  </si>
  <si>
    <t xml:space="preserve">2018      </t>
  </si>
  <si>
    <t xml:space="preserve">201800100               </t>
  </si>
  <si>
    <t xml:space="preserve">KOLO ZA ZASUN DN  50               </t>
  </si>
  <si>
    <t xml:space="preserve">201800200               </t>
  </si>
  <si>
    <t xml:space="preserve">KOLO ZA ZASUN DN  65,80            </t>
  </si>
  <si>
    <t xml:space="preserve">201800400               </t>
  </si>
  <si>
    <t xml:space="preserve">KOLO ZA ZASUN DN 100,125,150       </t>
  </si>
  <si>
    <t xml:space="preserve">201800500               </t>
  </si>
  <si>
    <t xml:space="preserve">KOLO ZA ZASUN DN 200               </t>
  </si>
  <si>
    <t xml:space="preserve">2004      </t>
  </si>
  <si>
    <t xml:space="preserve">201100200               </t>
  </si>
  <si>
    <t xml:space="preserve">CESTNI VENTIL EV 1''               </t>
  </si>
  <si>
    <t xml:space="preserve">201100300               </t>
  </si>
  <si>
    <t xml:space="preserve">CESTNI VENTIL EV 5/4''             </t>
  </si>
  <si>
    <t xml:space="preserve">201100400               </t>
  </si>
  <si>
    <t xml:space="preserve">CESTNI VENTIL EV 6/4''             </t>
  </si>
  <si>
    <t xml:space="preserve">2020      </t>
  </si>
  <si>
    <t xml:space="preserve">202000200               </t>
  </si>
  <si>
    <t xml:space="preserve">VGRADNA GARNITURA DN  50 TELES     </t>
  </si>
  <si>
    <t xml:space="preserve">202000600               </t>
  </si>
  <si>
    <t xml:space="preserve">VGRADNA GARNITURA DN 65 - 80 TELES </t>
  </si>
  <si>
    <t xml:space="preserve">202000610               </t>
  </si>
  <si>
    <t>VGRADNA GARNITURA DN 65-80 TELES 2M</t>
  </si>
  <si>
    <t xml:space="preserve">202000800               </t>
  </si>
  <si>
    <t xml:space="preserve">VGRADNA GARNITURA DN 100-150 T     </t>
  </si>
  <si>
    <t xml:space="preserve">202000810               </t>
  </si>
  <si>
    <t xml:space="preserve">VGRADNA GARNITURA DN 100-150 DOLGA </t>
  </si>
  <si>
    <t xml:space="preserve">2001      </t>
  </si>
  <si>
    <t xml:space="preserve">200110000               </t>
  </si>
  <si>
    <t xml:space="preserve">UNI. SPOJKA 3057 DN  50 ( 46- 71) ENOJNA       </t>
  </si>
  <si>
    <t>Georg Fischer</t>
  </si>
  <si>
    <t xml:space="preserve">200110300               </t>
  </si>
  <si>
    <t xml:space="preserve">UNI. SPOJKA 3057 DN  65 ( 70- 88) ENOJNA        </t>
  </si>
  <si>
    <t xml:space="preserve">200110600               </t>
  </si>
  <si>
    <t xml:space="preserve">UNI. SPOJKA 3057 DN  80 ( 84-105) ENOJNA         </t>
  </si>
  <si>
    <t xml:space="preserve">200110900               </t>
  </si>
  <si>
    <t xml:space="preserve">UNI. SPOJKA 3057 DN 100 (104-132) ENOJNA           </t>
  </si>
  <si>
    <t xml:space="preserve">200111200               </t>
  </si>
  <si>
    <t xml:space="preserve">UNI. SPOJKA 3057 DN 125 (132-155) ENOJNA     </t>
  </si>
  <si>
    <t xml:space="preserve">200111500               </t>
  </si>
  <si>
    <t xml:space="preserve">UNI. SPOJKA 3057 DN 150 (154-192) ENOJNA   </t>
  </si>
  <si>
    <t xml:space="preserve">200111820               </t>
  </si>
  <si>
    <t xml:space="preserve">UNI. SPOJKA 3057 DN 200 (198-230) ENOJNA         </t>
  </si>
  <si>
    <t xml:space="preserve">UNI. SPOJKA 3057 DN 250 (267-310) ENOJNA           </t>
  </si>
  <si>
    <t xml:space="preserve">200115000               </t>
  </si>
  <si>
    <t xml:space="preserve">UNI. SPOJKA 3007 DN  50 ( 46- 71) DVOJNA        </t>
  </si>
  <si>
    <t xml:space="preserve">200115300               </t>
  </si>
  <si>
    <t xml:space="preserve">UNI. SPOJKA 3007 DN  65 ( 70- 88) DVOJNA  </t>
  </si>
  <si>
    <t xml:space="preserve">200115600               </t>
  </si>
  <si>
    <t xml:space="preserve">UNI. SPOJKA 3007 DN  80 ( 84-105) DVOJNA        </t>
  </si>
  <si>
    <t xml:space="preserve">200115900               </t>
  </si>
  <si>
    <t xml:space="preserve">UNI. SPOJKA 3007 DN 100 (104-132) DVOJNA        </t>
  </si>
  <si>
    <t xml:space="preserve">200116500               </t>
  </si>
  <si>
    <t xml:space="preserve">UNI. SPOJKA 3007 DN 150 (154-192) DVOJNA          </t>
  </si>
  <si>
    <t xml:space="preserve">200116800               </t>
  </si>
  <si>
    <t xml:space="preserve">UNI. SPOJKA 3007 DN 200 (198-230) DVOJNA         </t>
  </si>
  <si>
    <t xml:space="preserve">200118020               </t>
  </si>
  <si>
    <t xml:space="preserve">UNI. SPOJKA 3157 DN  225X200 ( 232- 257) DVOJNA    </t>
  </si>
  <si>
    <t xml:space="preserve">2072      </t>
  </si>
  <si>
    <t xml:space="preserve">207300020               </t>
  </si>
  <si>
    <t xml:space="preserve">VODOMERNA SPOJKA 1/2"              </t>
  </si>
  <si>
    <t xml:space="preserve">207300120               </t>
  </si>
  <si>
    <t xml:space="preserve">VODOMERNA SPOJKA 3/4"              </t>
  </si>
  <si>
    <t xml:space="preserve">207300220               </t>
  </si>
  <si>
    <t xml:space="preserve">VODOMERNA SPOJKA   1"              </t>
  </si>
  <si>
    <t xml:space="preserve">207300310               </t>
  </si>
  <si>
    <t xml:space="preserve">VODOMERNA SPOJKA 5/4"              </t>
  </si>
  <si>
    <t xml:space="preserve">207300420               </t>
  </si>
  <si>
    <t xml:space="preserve">VODOMERNA SPOJKA 6/4"              </t>
  </si>
  <si>
    <t xml:space="preserve">207300500               </t>
  </si>
  <si>
    <t xml:space="preserve">VODOMERNA SPOJKA 1/2"  DOLGA       </t>
  </si>
  <si>
    <t xml:space="preserve">207300600               </t>
  </si>
  <si>
    <t xml:space="preserve">VODOMERNA SPOJKA 3/4"  DOLGA       </t>
  </si>
  <si>
    <t xml:space="preserve">207300700               </t>
  </si>
  <si>
    <t xml:space="preserve">VODOMERNA SPOJKA 1" DOLGA          </t>
  </si>
  <si>
    <t xml:space="preserve">207300800               </t>
  </si>
  <si>
    <t xml:space="preserve">VODOMERNA SPOJKA 5/4"  DOLGA       </t>
  </si>
  <si>
    <t xml:space="preserve">207300900               </t>
  </si>
  <si>
    <t xml:space="preserve">VODOMERNA SPOJKA 6/4" DOLGA        </t>
  </si>
  <si>
    <t xml:space="preserve">1005      </t>
  </si>
  <si>
    <t xml:space="preserve">VODOMERNI TERMO-JASEK 3/4" LTŽ     </t>
  </si>
  <si>
    <t>E</t>
  </si>
  <si>
    <t xml:space="preserve">VODOMERNI TERMO-JASEK 2 X 3/4" LTŽ </t>
  </si>
  <si>
    <t xml:space="preserve">2095      </t>
  </si>
  <si>
    <t xml:space="preserve">PLASTIČNA SPOJKA ZUNANJI NAVOJ 1/2"       </t>
  </si>
  <si>
    <t xml:space="preserve">PLASTIČNA SPOJKA ZUNANJI NAVOJ 3/4"       </t>
  </si>
  <si>
    <t xml:space="preserve">PLASTIČNA SPOJKA ZUNANJI NAVOJ 1"         </t>
  </si>
  <si>
    <t xml:space="preserve">PLASTIČNA SPOJKA ZUNANJI NAVOJ 5/4"       </t>
  </si>
  <si>
    <t xml:space="preserve">PLASTIČNA SPOJKA ZUNANJI NAVOJ 6/4"       </t>
  </si>
  <si>
    <t xml:space="preserve">PLASTIČNA SPOJKA ZUNANJI NAVOJ 2"         </t>
  </si>
  <si>
    <t xml:space="preserve">PLASTIČNA SPOJKA NOTRANJI NAVOJ 1/2"      </t>
  </si>
  <si>
    <t xml:space="preserve">PLASTIČNA SPOJKA NOTRANJI NAVOJ 3/4"      </t>
  </si>
  <si>
    <t xml:space="preserve">PLASTIČNA SPOJKA NOTRANJI NAVOJ 1"        </t>
  </si>
  <si>
    <t xml:space="preserve">PLASTIČNA SPOJKA NOTRANJI NAVOJ 5/4"      </t>
  </si>
  <si>
    <t xml:space="preserve">PLASTIČNA SPOJKA NOTRANJI NAVOJ 6/4"      </t>
  </si>
  <si>
    <t xml:space="preserve">PLASTIČNA SPOJKA NOTRANJI NAVOJ 2"        </t>
  </si>
  <si>
    <t xml:space="preserve">PLASTIČNA SPOJKA DVOJNA 1/2"            </t>
  </si>
  <si>
    <t xml:space="preserve">PLASTIČNA SPOJKA DVOJNA 3/4"            </t>
  </si>
  <si>
    <t xml:space="preserve">PLASTIČNA SPOJKA DVOJNA 1"              </t>
  </si>
  <si>
    <t xml:space="preserve">PLASTIČNA SPOJKA DVOJNA 5/4"            </t>
  </si>
  <si>
    <t xml:space="preserve">PLASTIČNA SPOJKA DVOJNA 6/4"            </t>
  </si>
  <si>
    <t xml:space="preserve">PLASTIČNA SPOJKA DVOJNA 2"              </t>
  </si>
  <si>
    <t xml:space="preserve">PLASTIČNA SPOJKA T-KOS 5/4" NOTRANJI NAVOJ     </t>
  </si>
  <si>
    <t xml:space="preserve">PLASTIČNA SPOJKA T-KOS 2"   NOTRANJI NAVOJ     </t>
  </si>
  <si>
    <t xml:space="preserve">2064      </t>
  </si>
  <si>
    <t xml:space="preserve">206400100               </t>
  </si>
  <si>
    <t xml:space="preserve">LOVILEC DROBNIH DELCEV NP 10 DN  1/2"     </t>
  </si>
  <si>
    <t>Kovina</t>
  </si>
  <si>
    <t xml:space="preserve">206400200               </t>
  </si>
  <si>
    <t xml:space="preserve">LOVILEC DROBNIH DELCEV NP 10 DN  3/4"     </t>
  </si>
  <si>
    <t xml:space="preserve">206400300               </t>
  </si>
  <si>
    <t xml:space="preserve">LOVILEC DROBNIH DELCEV NP 10 DN  5/4"     </t>
  </si>
  <si>
    <t xml:space="preserve">206400400               </t>
  </si>
  <si>
    <t xml:space="preserve">LOVILEC DROBNIH DELCEV NP 10 DN  1"       </t>
  </si>
  <si>
    <t xml:space="preserve">206400500               </t>
  </si>
  <si>
    <t xml:space="preserve">LOVILEC DROBNIH DELCEV NP 10 DN  6/4"     </t>
  </si>
  <si>
    <t xml:space="preserve">206400550               </t>
  </si>
  <si>
    <t xml:space="preserve">LOVILEC DROBNIH DELCEV NP 10 DN  2"       </t>
  </si>
  <si>
    <t xml:space="preserve">206400600               </t>
  </si>
  <si>
    <t xml:space="preserve">LOVILEC DROBNIH DELCEV NP 10 DN 50        </t>
  </si>
  <si>
    <t>IMP</t>
  </si>
  <si>
    <t>D</t>
  </si>
  <si>
    <t xml:space="preserve">206400800               </t>
  </si>
  <si>
    <t xml:space="preserve">LOVILEC DROBNIH DELCEV NP 10 DN 65        </t>
  </si>
  <si>
    <t xml:space="preserve">206401000               </t>
  </si>
  <si>
    <t xml:space="preserve">LOVILEC DROBNIH DELCEV NP 10 DN  80       </t>
  </si>
  <si>
    <t xml:space="preserve">206401200               </t>
  </si>
  <si>
    <t xml:space="preserve">LOVILEC DROBNIH DELCEV NP 16 DN 100       </t>
  </si>
  <si>
    <t xml:space="preserve">2047      </t>
  </si>
  <si>
    <t xml:space="preserve">204700100               </t>
  </si>
  <si>
    <t xml:space="preserve">X-KOS (ZP) DN  50                  </t>
  </si>
  <si>
    <t xml:space="preserve">204700300               </t>
  </si>
  <si>
    <t xml:space="preserve">X-KOS (ZP) DN  50/2"               </t>
  </si>
  <si>
    <t xml:space="preserve">204700400               </t>
  </si>
  <si>
    <t xml:space="preserve">X-KOS (ZP) DN  65                  </t>
  </si>
  <si>
    <t xml:space="preserve">204700600               </t>
  </si>
  <si>
    <t xml:space="preserve">X-KOS (ZP) DN  65/2"               </t>
  </si>
  <si>
    <t xml:space="preserve">204700800               </t>
  </si>
  <si>
    <t xml:space="preserve">X-KOS (ZP) DN  80                  </t>
  </si>
  <si>
    <t xml:space="preserve">204701100               </t>
  </si>
  <si>
    <t xml:space="preserve">X-KOS (ZP) DN  80/2"               </t>
  </si>
  <si>
    <t xml:space="preserve">204701220               </t>
  </si>
  <si>
    <t xml:space="preserve">X-KOS (ZP) DN 100                  </t>
  </si>
  <si>
    <t xml:space="preserve">204701400               </t>
  </si>
  <si>
    <t xml:space="preserve">X-KOS (ZP) DN  100/2"              </t>
  </si>
  <si>
    <t xml:space="preserve">204701600               </t>
  </si>
  <si>
    <t xml:space="preserve">X-KOS (ZP) DN 125                  </t>
  </si>
  <si>
    <t xml:space="preserve">204701800               </t>
  </si>
  <si>
    <t xml:space="preserve">X-KOS (ZP) DN  125/2"              </t>
  </si>
  <si>
    <t xml:space="preserve">204702000               </t>
  </si>
  <si>
    <t xml:space="preserve">X-KOS (ZP) DN 150                  </t>
  </si>
  <si>
    <t xml:space="preserve">204702200               </t>
  </si>
  <si>
    <t xml:space="preserve">X-KOS (ZP) DN 150/2''              </t>
  </si>
  <si>
    <t xml:space="preserve">204702430               </t>
  </si>
  <si>
    <t xml:space="preserve">X-KOS (ZP) DN 200                  </t>
  </si>
  <si>
    <t xml:space="preserve">6000      </t>
  </si>
  <si>
    <t>B</t>
  </si>
  <si>
    <t>6000</t>
  </si>
  <si>
    <t xml:space="preserve">2084      </t>
  </si>
  <si>
    <t xml:space="preserve">600450700               </t>
  </si>
  <si>
    <t xml:space="preserve">600451400               </t>
  </si>
  <si>
    <t xml:space="preserve">600452200               </t>
  </si>
  <si>
    <t xml:space="preserve">600022020               </t>
  </si>
  <si>
    <t xml:space="preserve">600023020               </t>
  </si>
  <si>
    <t xml:space="preserve">600024020               </t>
  </si>
  <si>
    <t xml:space="preserve">600025030               </t>
  </si>
  <si>
    <t xml:space="preserve">2039      </t>
  </si>
  <si>
    <t xml:space="preserve">600041130               </t>
  </si>
  <si>
    <t xml:space="preserve">600042010               </t>
  </si>
  <si>
    <t xml:space="preserve">600043020               </t>
  </si>
  <si>
    <t xml:space="preserve">600044020               </t>
  </si>
  <si>
    <t xml:space="preserve">600045030               </t>
  </si>
  <si>
    <t xml:space="preserve">600238020               </t>
  </si>
  <si>
    <t xml:space="preserve">600239020               </t>
  </si>
  <si>
    <t xml:space="preserve">600241020               </t>
  </si>
  <si>
    <t xml:space="preserve">600242020               </t>
  </si>
  <si>
    <t xml:space="preserve">600243020               </t>
  </si>
  <si>
    <t xml:space="preserve">600244020               </t>
  </si>
  <si>
    <t xml:space="preserve">600246020               </t>
  </si>
  <si>
    <t xml:space="preserve">600248020               </t>
  </si>
  <si>
    <t xml:space="preserve">600249020               </t>
  </si>
  <si>
    <t xml:space="preserve">600251020               </t>
  </si>
  <si>
    <t xml:space="preserve">600252020               </t>
  </si>
  <si>
    <t xml:space="preserve">600253020               </t>
  </si>
  <si>
    <t xml:space="preserve">600254020               </t>
  </si>
  <si>
    <t xml:space="preserve">600256020               </t>
  </si>
  <si>
    <t xml:space="preserve">600287030               </t>
  </si>
  <si>
    <t xml:space="preserve">600289030               </t>
  </si>
  <si>
    <t xml:space="preserve">600292030               </t>
  </si>
  <si>
    <t xml:space="preserve">600297030               </t>
  </si>
  <si>
    <t xml:space="preserve">2028      </t>
  </si>
  <si>
    <t xml:space="preserve">202800320               </t>
  </si>
  <si>
    <t xml:space="preserve">N-KOS (LS) DN  80 VRT. PRIROBNICA  </t>
  </si>
  <si>
    <t xml:space="preserve">202800420               </t>
  </si>
  <si>
    <t xml:space="preserve">N-KOS (LS) DN 100 VRT. PRIROBNICA  </t>
  </si>
  <si>
    <t xml:space="preserve">2043      </t>
  </si>
  <si>
    <t xml:space="preserve">204300920               </t>
  </si>
  <si>
    <t xml:space="preserve">204301020               </t>
  </si>
  <si>
    <t xml:space="preserve">204301920               </t>
  </si>
  <si>
    <t xml:space="preserve">204302020               </t>
  </si>
  <si>
    <t xml:space="preserve">204302130               </t>
  </si>
  <si>
    <t xml:space="preserve">204302530               </t>
  </si>
  <si>
    <t xml:space="preserve">204302930               </t>
  </si>
  <si>
    <t xml:space="preserve">204303020               </t>
  </si>
  <si>
    <t xml:space="preserve">204303120               </t>
  </si>
  <si>
    <t xml:space="preserve">204303520               </t>
  </si>
  <si>
    <t xml:space="preserve">204303720               </t>
  </si>
  <si>
    <t xml:space="preserve">204303920               </t>
  </si>
  <si>
    <t xml:space="preserve">204304020               </t>
  </si>
  <si>
    <t xml:space="preserve">204304120               </t>
  </si>
  <si>
    <t xml:space="preserve">204304510               </t>
  </si>
  <si>
    <t xml:space="preserve">204304920               </t>
  </si>
  <si>
    <t xml:space="preserve">204305020               </t>
  </si>
  <si>
    <t xml:space="preserve">204305120               </t>
  </si>
  <si>
    <t xml:space="preserve">204305520               </t>
  </si>
  <si>
    <t xml:space="preserve">204305720               </t>
  </si>
  <si>
    <t xml:space="preserve">204305920               </t>
  </si>
  <si>
    <t xml:space="preserve">204306020               </t>
  </si>
  <si>
    <t xml:space="preserve">204307130               </t>
  </si>
  <si>
    <t xml:space="preserve">204307430               </t>
  </si>
  <si>
    <t xml:space="preserve">204307730               </t>
  </si>
  <si>
    <t xml:space="preserve">MDK-KOS DN 50                      </t>
  </si>
  <si>
    <t xml:space="preserve">MDK-KOS DN 80                      </t>
  </si>
  <si>
    <t xml:space="preserve">MDK-KOS DN 100                     </t>
  </si>
  <si>
    <t xml:space="preserve">206802300               </t>
  </si>
  <si>
    <t>REDUCIRNI VENTIL DN50 DRVD MEHANSKI</t>
  </si>
  <si>
    <t xml:space="preserve">206802400               </t>
  </si>
  <si>
    <t>REDUCIRNI VENTIL DN80 DRVD MEHANSKI</t>
  </si>
  <si>
    <t xml:space="preserve">206806000               </t>
  </si>
  <si>
    <t xml:space="preserve">REDUCIRNI VENTIL DN80 HIDRAVLICNI  </t>
  </si>
  <si>
    <t>2013</t>
  </si>
  <si>
    <t xml:space="preserve">205901200               </t>
  </si>
  <si>
    <t xml:space="preserve">PROTIPOVRATNI VENTIL DN 50         </t>
  </si>
  <si>
    <t xml:space="preserve">205901600               </t>
  </si>
  <si>
    <t xml:space="preserve">PROTIPOVRATNI VENTIL DN 80         </t>
  </si>
  <si>
    <t xml:space="preserve">2057      </t>
  </si>
  <si>
    <t xml:space="preserve">205700200               </t>
  </si>
  <si>
    <t xml:space="preserve">ZRACNI VENTIL   1"                 </t>
  </si>
  <si>
    <t xml:space="preserve">2105      </t>
  </si>
  <si>
    <t xml:space="preserve">CEVI  PE 100  20 X 16              </t>
  </si>
  <si>
    <t>C</t>
  </si>
  <si>
    <t xml:space="preserve">CEVI  PE 100  25 X 16              </t>
  </si>
  <si>
    <t xml:space="preserve">CEVI  PE 100  32 X 16              </t>
  </si>
  <si>
    <t xml:space="preserve">CEVI  PE 100  40 X 16              </t>
  </si>
  <si>
    <t xml:space="preserve">CEVI  PE 100  50 X 16              </t>
  </si>
  <si>
    <t xml:space="preserve">2150      </t>
  </si>
  <si>
    <t xml:space="preserve">215031900               </t>
  </si>
  <si>
    <t xml:space="preserve">CEV STIGMAFLEX  75 V KOLUTU        </t>
  </si>
  <si>
    <t xml:space="preserve">215035000               </t>
  </si>
  <si>
    <t xml:space="preserve">CEV STIGMAFLEX  110 V KOLUTU       </t>
  </si>
  <si>
    <t xml:space="preserve">2030      </t>
  </si>
  <si>
    <t xml:space="preserve">203000020               </t>
  </si>
  <si>
    <t xml:space="preserve">203000220               </t>
  </si>
  <si>
    <t xml:space="preserve">203000330               </t>
  </si>
  <si>
    <t xml:space="preserve">203000540               </t>
  </si>
  <si>
    <t xml:space="preserve">203000620               </t>
  </si>
  <si>
    <t xml:space="preserve">203000820               </t>
  </si>
  <si>
    <t xml:space="preserve">203000920               </t>
  </si>
  <si>
    <t xml:space="preserve">203001230               </t>
  </si>
  <si>
    <t xml:space="preserve">203001320               </t>
  </si>
  <si>
    <t xml:space="preserve">203001520               </t>
  </si>
  <si>
    <t xml:space="preserve">203001730               </t>
  </si>
  <si>
    <t xml:space="preserve">203001820               </t>
  </si>
  <si>
    <t xml:space="preserve">203002020               </t>
  </si>
  <si>
    <t xml:space="preserve">203002430               </t>
  </si>
  <si>
    <t xml:space="preserve">203002730               </t>
  </si>
  <si>
    <t xml:space="preserve">203002320               </t>
  </si>
  <si>
    <t xml:space="preserve">2031      </t>
  </si>
  <si>
    <t xml:space="preserve">TT-KOS (KP) DN  80/80              </t>
  </si>
  <si>
    <t xml:space="preserve">TT-KOS (KP) DN 100/100             </t>
  </si>
  <si>
    <t xml:space="preserve">2041      </t>
  </si>
  <si>
    <t xml:space="preserve">204100420               </t>
  </si>
  <si>
    <t xml:space="preserve">FF-KOS (SP) DN  50/200             </t>
  </si>
  <si>
    <t xml:space="preserve">204100620               </t>
  </si>
  <si>
    <t xml:space="preserve">FF-KOS (SP) DN  50/300             </t>
  </si>
  <si>
    <t xml:space="preserve">204100820               </t>
  </si>
  <si>
    <t xml:space="preserve">FF-KOS (SP) DN  50/400             </t>
  </si>
  <si>
    <t xml:space="preserve">204101620               </t>
  </si>
  <si>
    <t xml:space="preserve">FF-KOS (SP) DN  50/800             </t>
  </si>
  <si>
    <t xml:space="preserve">204102020               </t>
  </si>
  <si>
    <t xml:space="preserve">FF-KOS (SP) DN  50/1000            </t>
  </si>
  <si>
    <t xml:space="preserve">204102300               </t>
  </si>
  <si>
    <t xml:space="preserve">FF-KOS (SP) DN  65/300             </t>
  </si>
  <si>
    <t xml:space="preserve">204102400               </t>
  </si>
  <si>
    <t xml:space="preserve">FF-KOS (SP) DN  65/400             </t>
  </si>
  <si>
    <t xml:space="preserve">FF-KOS (SP) DN  65/500             </t>
  </si>
  <si>
    <t xml:space="preserve">204102800               </t>
  </si>
  <si>
    <t xml:space="preserve">FF-KOS (SP) DN  65/800             </t>
  </si>
  <si>
    <t xml:space="preserve">204103230               </t>
  </si>
  <si>
    <t xml:space="preserve">FF-KOS (SP) DN  80/200             </t>
  </si>
  <si>
    <t xml:space="preserve">204103340               </t>
  </si>
  <si>
    <t xml:space="preserve">FF-KOS (SP) DN  80/300             </t>
  </si>
  <si>
    <t xml:space="preserve">204103420               </t>
  </si>
  <si>
    <t xml:space="preserve">FF-KOS (SP) DN  80/400             </t>
  </si>
  <si>
    <t xml:space="preserve">204103520               </t>
  </si>
  <si>
    <t xml:space="preserve">FF-KOS (SP) DN  80/500             </t>
  </si>
  <si>
    <t xml:space="preserve">204103620               </t>
  </si>
  <si>
    <t xml:space="preserve">FF-KOS (SP) DN  80/600             </t>
  </si>
  <si>
    <t xml:space="preserve">204103830               </t>
  </si>
  <si>
    <t xml:space="preserve">FF-KOS (SP) DN  80/800             </t>
  </si>
  <si>
    <t xml:space="preserve">204104020               </t>
  </si>
  <si>
    <t xml:space="preserve">FF-KOS (SP) DN  80/1000            </t>
  </si>
  <si>
    <t xml:space="preserve">204104210               </t>
  </si>
  <si>
    <t xml:space="preserve">FF-KOS (SP) DN 100/200             </t>
  </si>
  <si>
    <t xml:space="preserve">204104320               </t>
  </si>
  <si>
    <t xml:space="preserve">FF-KOS (SP) DN 100/300             </t>
  </si>
  <si>
    <t xml:space="preserve">204104520               </t>
  </si>
  <si>
    <t xml:space="preserve">FF-KOS (SP) DN 100/500             </t>
  </si>
  <si>
    <t xml:space="preserve">204104620               </t>
  </si>
  <si>
    <t xml:space="preserve">FF-KOS (SP) DN 100/600             </t>
  </si>
  <si>
    <t xml:space="preserve">204104820               </t>
  </si>
  <si>
    <t xml:space="preserve">FF-KOS (SP) DN 100/800             </t>
  </si>
  <si>
    <t xml:space="preserve">204105020               </t>
  </si>
  <si>
    <t xml:space="preserve">FF-KOS (SP) DN 100/1000            </t>
  </si>
  <si>
    <t xml:space="preserve">204105820               </t>
  </si>
  <si>
    <t xml:space="preserve">FF-KOS (SP) DN 125/800             </t>
  </si>
  <si>
    <t xml:space="preserve">204106020               </t>
  </si>
  <si>
    <t xml:space="preserve">FF-KOS (SP) DN 125/1000            </t>
  </si>
  <si>
    <t xml:space="preserve">204106620               </t>
  </si>
  <si>
    <t xml:space="preserve">FF-KOS (SP) DN 150/600             </t>
  </si>
  <si>
    <t xml:space="preserve">204106820               </t>
  </si>
  <si>
    <t xml:space="preserve">FF-KOS (SP) DN 150/800             </t>
  </si>
  <si>
    <t xml:space="preserve">204107020               </t>
  </si>
  <si>
    <t xml:space="preserve">FF-KOS (SP) DN 150/1000            </t>
  </si>
  <si>
    <t xml:space="preserve">204107830               </t>
  </si>
  <si>
    <t xml:space="preserve">FF-KOS (SP) DN 200/800             </t>
  </si>
  <si>
    <t xml:space="preserve">204108030               </t>
  </si>
  <si>
    <t xml:space="preserve">FF-KOS (SP) DN 200/1000            </t>
  </si>
  <si>
    <t xml:space="preserve">2045      </t>
  </si>
  <si>
    <t xml:space="preserve">204500420               </t>
  </si>
  <si>
    <t xml:space="preserve">FFR-KOS (RP)L 200 DN  65/50        </t>
  </si>
  <si>
    <t xml:space="preserve">204500620               </t>
  </si>
  <si>
    <t xml:space="preserve">FFR-KOS (RP)L 200 DN  80/50        </t>
  </si>
  <si>
    <t xml:space="preserve">204501030               </t>
  </si>
  <si>
    <t xml:space="preserve">FFR-KOS (RP)L 200 DN  80/65        </t>
  </si>
  <si>
    <t xml:space="preserve">204501220               </t>
  </si>
  <si>
    <t xml:space="preserve">FFR-KOS (RP)L 200 DN 100/50        </t>
  </si>
  <si>
    <t xml:space="preserve">204501620               </t>
  </si>
  <si>
    <t xml:space="preserve">FFR-KOS (RP)L 200 DN 100/65        </t>
  </si>
  <si>
    <t xml:space="preserve">204501830               </t>
  </si>
  <si>
    <t xml:space="preserve">FFR-KOS (RP)L 200 DN 100/80        </t>
  </si>
  <si>
    <t xml:space="preserve">204503230               </t>
  </si>
  <si>
    <t xml:space="preserve">FFR-KOS (RP)L 200 DN 125/ 80       </t>
  </si>
  <si>
    <t xml:space="preserve">204503620               </t>
  </si>
  <si>
    <t xml:space="preserve">FFR-KOS (RP)L 200 DN 125/100       </t>
  </si>
  <si>
    <t xml:space="preserve">204504430               </t>
  </si>
  <si>
    <t xml:space="preserve">FFR-KOS (RP)L 200 DN 150/ 80       </t>
  </si>
  <si>
    <t xml:space="preserve">FFR-KOS (RP)L 200 DN 150/100       </t>
  </si>
  <si>
    <t xml:space="preserve">204505620               </t>
  </si>
  <si>
    <t xml:space="preserve">FFR-KOS (RP)L 200 DN 150/125       </t>
  </si>
  <si>
    <t xml:space="preserve">204506900               </t>
  </si>
  <si>
    <t xml:space="preserve">FFR-KOS (RP)L 300 DN 200/100       </t>
  </si>
  <si>
    <t xml:space="preserve">204508030               </t>
  </si>
  <si>
    <t xml:space="preserve">FFR-KOS (RP)L 300 DN 200/150       </t>
  </si>
  <si>
    <t xml:space="preserve">2080      </t>
  </si>
  <si>
    <t xml:space="preserve">208000200               </t>
  </si>
  <si>
    <t xml:space="preserve">TESNILA PLOSCAT JEKLENI OBR. DN 50 </t>
  </si>
  <si>
    <t xml:space="preserve">208000400               </t>
  </si>
  <si>
    <t>TESNILA PLOSCATA JEKLENI OBR. DN 65</t>
  </si>
  <si>
    <t xml:space="preserve">208000600               </t>
  </si>
  <si>
    <t>TESNILA PLOSCATA JEKLENI OBR. DN 80</t>
  </si>
  <si>
    <t xml:space="preserve">208000800               </t>
  </si>
  <si>
    <t>TESNILA PLOSCATA JEKLENI OBR.DN 100</t>
  </si>
  <si>
    <t xml:space="preserve">208001000               </t>
  </si>
  <si>
    <t>TESNILA PLOSCATA JEKLENI OBR.DN 125</t>
  </si>
  <si>
    <t xml:space="preserve">208001200               </t>
  </si>
  <si>
    <t>TESNILA PLOSCATA JEKLENI OBR.DN 150</t>
  </si>
  <si>
    <t xml:space="preserve">208001400               </t>
  </si>
  <si>
    <t>TESNILA PLOSCATA JEKLENI OBR.DN 200</t>
  </si>
  <si>
    <t xml:space="preserve">2002      </t>
  </si>
  <si>
    <t xml:space="preserve">NAVRT.ZASUN DN 200 FE,SAL          </t>
  </si>
  <si>
    <t xml:space="preserve">200400100               </t>
  </si>
  <si>
    <t xml:space="preserve">NAVRT.ZASUN  DN  63  PVC,PE        </t>
  </si>
  <si>
    <t xml:space="preserve">200400200               </t>
  </si>
  <si>
    <t xml:space="preserve">NAVRT.ZASUN  DN  75  PVC,PE        </t>
  </si>
  <si>
    <t xml:space="preserve">200400300               </t>
  </si>
  <si>
    <t xml:space="preserve">NAVRT.ZASUN  DN  90  PVC,PE        </t>
  </si>
  <si>
    <t xml:space="preserve">200400400               </t>
  </si>
  <si>
    <t xml:space="preserve">NAVRT.ZASUN  DN 110  PVC,PE        </t>
  </si>
  <si>
    <t xml:space="preserve">200400500               </t>
  </si>
  <si>
    <t xml:space="preserve">NAVRT.ZASUN  DN 125  PVC,PE        </t>
  </si>
  <si>
    <t xml:space="preserve">200400700               </t>
  </si>
  <si>
    <t xml:space="preserve">NAVRT.ZASUN  DN 160  PVC,PE        </t>
  </si>
  <si>
    <t xml:space="preserve">2005      </t>
  </si>
  <si>
    <t xml:space="preserve">200500200               </t>
  </si>
  <si>
    <t xml:space="preserve">NAVRT.ZASUN DN  60  FE,SAL.        </t>
  </si>
  <si>
    <t xml:space="preserve">200500300               </t>
  </si>
  <si>
    <t xml:space="preserve">NAVRT.ZASUN DN  80  FE,SAL.        </t>
  </si>
  <si>
    <t xml:space="preserve">200500400               </t>
  </si>
  <si>
    <t xml:space="preserve">NAVRT.ZASUN DN 100  FE,SAL.        </t>
  </si>
  <si>
    <t xml:space="preserve">200500500               </t>
  </si>
  <si>
    <t xml:space="preserve">NAVRT.ZASUN DN 125  FE,SAL.        </t>
  </si>
  <si>
    <t xml:space="preserve">200500600               </t>
  </si>
  <si>
    <t xml:space="preserve">NAVRT.ZASUN DN 150 FE,SAL          </t>
  </si>
  <si>
    <t xml:space="preserve">5000      </t>
  </si>
  <si>
    <t xml:space="preserve">200505000               </t>
  </si>
  <si>
    <t xml:space="preserve">VRTLJIVO KOLENO NAVRT.ZASUNA 3/4'' </t>
  </si>
  <si>
    <t xml:space="preserve">200505010               </t>
  </si>
  <si>
    <t xml:space="preserve">VRTLJIVO KOLENO NAVRT.ZASUNA 1''   </t>
  </si>
  <si>
    <t xml:space="preserve">200505020               </t>
  </si>
  <si>
    <t xml:space="preserve">2022      </t>
  </si>
  <si>
    <t xml:space="preserve">202200100               </t>
  </si>
  <si>
    <t>VGRADNA GAR. TEL.H=0.8-1.4 m</t>
  </si>
  <si>
    <t xml:space="preserve">202200300               </t>
  </si>
  <si>
    <t xml:space="preserve">VGRADNA GAR. TEL.H=1.3-1.8 m </t>
  </si>
  <si>
    <t xml:space="preserve">2009      </t>
  </si>
  <si>
    <t xml:space="preserve">200900200               </t>
  </si>
  <si>
    <t xml:space="preserve">CESTNA KAPA DN 125                 </t>
  </si>
  <si>
    <t xml:space="preserve">200900300               </t>
  </si>
  <si>
    <t xml:space="preserve">CESTNA KAPA DN 200                 </t>
  </si>
  <si>
    <t xml:space="preserve">200900400               </t>
  </si>
  <si>
    <t xml:space="preserve">CESTNA KAPA OVALNA-HIDRANT         </t>
  </si>
  <si>
    <t xml:space="preserve">600609150               </t>
  </si>
  <si>
    <t xml:space="preserve">PODSTAVEK CESTNE KAPE DN 125 - 200 </t>
  </si>
  <si>
    <t xml:space="preserve">1004      </t>
  </si>
  <si>
    <t xml:space="preserve">REPARATURNA OBJEMKA TIP  63        </t>
  </si>
  <si>
    <t xml:space="preserve">100400300               </t>
  </si>
  <si>
    <t xml:space="preserve">REPARATURNA OBJEMKA TIP  75        </t>
  </si>
  <si>
    <t xml:space="preserve">100400400               </t>
  </si>
  <si>
    <t xml:space="preserve">REPARATURNA OBJEMKA TIP  82        </t>
  </si>
  <si>
    <t xml:space="preserve">100400500               </t>
  </si>
  <si>
    <t xml:space="preserve">REPARATURNA OBJEMKA TIP  95        </t>
  </si>
  <si>
    <t xml:space="preserve">100400600               </t>
  </si>
  <si>
    <t xml:space="preserve">REPARATURNA OBJEMKA TIP 104        </t>
  </si>
  <si>
    <t xml:space="preserve">100400700               </t>
  </si>
  <si>
    <t xml:space="preserve">REPARATURNA OBJEMKA TIP 115        </t>
  </si>
  <si>
    <t xml:space="preserve">100400800               </t>
  </si>
  <si>
    <t xml:space="preserve">REPARATURNA OBJEMKA TIP 131        </t>
  </si>
  <si>
    <t xml:space="preserve">100401000               </t>
  </si>
  <si>
    <t xml:space="preserve">REPARATURNA OBJEMKA TIP 151        </t>
  </si>
  <si>
    <t xml:space="preserve">1001      </t>
  </si>
  <si>
    <t xml:space="preserve">100100100               </t>
  </si>
  <si>
    <t>SPOJKA ZOBATA FI  63</t>
  </si>
  <si>
    <t xml:space="preserve">100100200               </t>
  </si>
  <si>
    <t xml:space="preserve">SPOJKA ZOBATA FI  75 </t>
  </si>
  <si>
    <t xml:space="preserve">SPOJKA ZOBATA FI  90 </t>
  </si>
  <si>
    <t xml:space="preserve">100100400               </t>
  </si>
  <si>
    <t xml:space="preserve">SPOJKA ZOBATA FI 110 </t>
  </si>
  <si>
    <t xml:space="preserve">2026      </t>
  </si>
  <si>
    <t xml:space="preserve">202601300               </t>
  </si>
  <si>
    <t xml:space="preserve">HIDRANT NAD. 80/1000 LOMLJIVI INOX   </t>
  </si>
  <si>
    <t xml:space="preserve">2024      </t>
  </si>
  <si>
    <t xml:space="preserve">202400500               </t>
  </si>
  <si>
    <t xml:space="preserve">2300      </t>
  </si>
  <si>
    <t xml:space="preserve">230000600               </t>
  </si>
  <si>
    <t xml:space="preserve">VIJAK M 16X50                      </t>
  </si>
  <si>
    <t xml:space="preserve">230000800               </t>
  </si>
  <si>
    <t xml:space="preserve">VIJAK M 16X60                      </t>
  </si>
  <si>
    <t xml:space="preserve">230001000               </t>
  </si>
  <si>
    <t xml:space="preserve">VIJAK M 16X70                      </t>
  </si>
  <si>
    <t xml:space="preserve">230001200               </t>
  </si>
  <si>
    <t xml:space="preserve">VIJAK M 16X80                      </t>
  </si>
  <si>
    <t xml:space="preserve">230002100               </t>
  </si>
  <si>
    <t xml:space="preserve">VIJAK M 20X70                      </t>
  </si>
  <si>
    <t xml:space="preserve">230002200               </t>
  </si>
  <si>
    <t xml:space="preserve">VIJAK M 20X80                      </t>
  </si>
  <si>
    <t xml:space="preserve">230005500               </t>
  </si>
  <si>
    <t xml:space="preserve">MATICA M 16                        </t>
  </si>
  <si>
    <t xml:space="preserve">230006500               </t>
  </si>
  <si>
    <t xml:space="preserve">MATICA M 20                        </t>
  </si>
  <si>
    <t xml:space="preserve">240000300               </t>
  </si>
  <si>
    <t xml:space="preserve">VIJAK M 16X70 A2 INOX              </t>
  </si>
  <si>
    <t xml:space="preserve">240002100               </t>
  </si>
  <si>
    <t xml:space="preserve">MATICA M 16 A2 INOX                </t>
  </si>
  <si>
    <t xml:space="preserve">4000      </t>
  </si>
  <si>
    <t xml:space="preserve">400035000               </t>
  </si>
  <si>
    <t xml:space="preserve">400038400               </t>
  </si>
  <si>
    <t xml:space="preserve">400041000               </t>
  </si>
  <si>
    <t xml:space="preserve">400044000               </t>
  </si>
  <si>
    <t>5000</t>
  </si>
  <si>
    <t xml:space="preserve">500000200               </t>
  </si>
  <si>
    <t>F</t>
  </si>
  <si>
    <t xml:space="preserve">500000400               </t>
  </si>
  <si>
    <t xml:space="preserve">500000600               </t>
  </si>
  <si>
    <t xml:space="preserve">500000800               </t>
  </si>
  <si>
    <t xml:space="preserve">500001000               </t>
  </si>
  <si>
    <t xml:space="preserve">500001100               </t>
  </si>
  <si>
    <t xml:space="preserve">500001700               </t>
  </si>
  <si>
    <t xml:space="preserve">500001800               </t>
  </si>
  <si>
    <t xml:space="preserve">500001900               </t>
  </si>
  <si>
    <t xml:space="preserve">500002000               </t>
  </si>
  <si>
    <t xml:space="preserve">500002100               </t>
  </si>
  <si>
    <t xml:space="preserve">500002300               </t>
  </si>
  <si>
    <t xml:space="preserve">500002400               </t>
  </si>
  <si>
    <t xml:space="preserve">500002600               </t>
  </si>
  <si>
    <t xml:space="preserve">500002700               </t>
  </si>
  <si>
    <t xml:space="preserve">500002800               </t>
  </si>
  <si>
    <t xml:space="preserve">500003000               </t>
  </si>
  <si>
    <t xml:space="preserve">500003100               </t>
  </si>
  <si>
    <t xml:space="preserve">500003200               </t>
  </si>
  <si>
    <t xml:space="preserve">500003900               </t>
  </si>
  <si>
    <t xml:space="preserve">500004000               </t>
  </si>
  <si>
    <t xml:space="preserve">500004100               </t>
  </si>
  <si>
    <t xml:space="preserve">500004200               </t>
  </si>
  <si>
    <t xml:space="preserve">500004300               </t>
  </si>
  <si>
    <t xml:space="preserve">500004400               </t>
  </si>
  <si>
    <t xml:space="preserve">500004500               </t>
  </si>
  <si>
    <t xml:space="preserve">500004600               </t>
  </si>
  <si>
    <t xml:space="preserve">500004700               </t>
  </si>
  <si>
    <t xml:space="preserve">500004800               </t>
  </si>
  <si>
    <t xml:space="preserve">500004900               </t>
  </si>
  <si>
    <t xml:space="preserve">500005100               </t>
  </si>
  <si>
    <t xml:space="preserve">500005300               </t>
  </si>
  <si>
    <t xml:space="preserve">500005400               </t>
  </si>
  <si>
    <t xml:space="preserve">500005600               </t>
  </si>
  <si>
    <t xml:space="preserve">500005800               </t>
  </si>
  <si>
    <t xml:space="preserve">500006000               </t>
  </si>
  <si>
    <t xml:space="preserve">500006200               </t>
  </si>
  <si>
    <t xml:space="preserve">500006300               </t>
  </si>
  <si>
    <t xml:space="preserve">500007000               </t>
  </si>
  <si>
    <t xml:space="preserve">500007100               </t>
  </si>
  <si>
    <t xml:space="preserve">500007200               </t>
  </si>
  <si>
    <t xml:space="preserve">500007400               </t>
  </si>
  <si>
    <t xml:space="preserve">500007500               </t>
  </si>
  <si>
    <t xml:space="preserve">500007600               </t>
  </si>
  <si>
    <t xml:space="preserve">500012000               </t>
  </si>
  <si>
    <t xml:space="preserve">500012400               </t>
  </si>
  <si>
    <t xml:space="preserve">500017400               </t>
  </si>
  <si>
    <t xml:space="preserve">500017500               </t>
  </si>
  <si>
    <t xml:space="preserve">500017600               </t>
  </si>
  <si>
    <t xml:space="preserve">500017700               </t>
  </si>
  <si>
    <t xml:space="preserve">500017800               </t>
  </si>
  <si>
    <t xml:space="preserve">500017900               </t>
  </si>
  <si>
    <t xml:space="preserve">500019000               </t>
  </si>
  <si>
    <t xml:space="preserve">500019400               </t>
  </si>
  <si>
    <t xml:space="preserve">500020000               </t>
  </si>
  <si>
    <t xml:space="preserve">500020200               </t>
  </si>
  <si>
    <t xml:space="preserve">500020400               </t>
  </si>
  <si>
    <t xml:space="preserve">500020600               </t>
  </si>
  <si>
    <t xml:space="preserve">500028000               </t>
  </si>
  <si>
    <t xml:space="preserve">POC.CEV   1/2" X 6 M ( 9 KG)"      </t>
  </si>
  <si>
    <t xml:space="preserve">500028100               </t>
  </si>
  <si>
    <t xml:space="preserve">POC.CEV   3/4" X 6 M (11 KG)"      </t>
  </si>
  <si>
    <t xml:space="preserve">500028500               </t>
  </si>
  <si>
    <t xml:space="preserve">POC.CEV  1"    X 6 M (15 KG)"      </t>
  </si>
  <si>
    <t xml:space="preserve">500029000               </t>
  </si>
  <si>
    <t xml:space="preserve">POC.CEV  5/4"  X 6 M (20 KG)"      </t>
  </si>
  <si>
    <t xml:space="preserve">500030000               </t>
  </si>
  <si>
    <t xml:space="preserve">POC.CEV 2"     X 6 M (35 KG)"      </t>
  </si>
  <si>
    <t xml:space="preserve">500035000               </t>
  </si>
  <si>
    <t xml:space="preserve">DEKORODAL TRAK 5 CM (10M)          </t>
  </si>
  <si>
    <t xml:space="preserve">500040100               </t>
  </si>
  <si>
    <t xml:space="preserve">PREDIVO                            </t>
  </si>
  <si>
    <t xml:space="preserve">500109300               </t>
  </si>
  <si>
    <t xml:space="preserve">KROGELNI VENTIL       1/2" KOV     </t>
  </si>
  <si>
    <t xml:space="preserve">500109400               </t>
  </si>
  <si>
    <t xml:space="preserve">KROGELNI VENTIL       3/4" KOV     </t>
  </si>
  <si>
    <t xml:space="preserve">500109500               </t>
  </si>
  <si>
    <t xml:space="preserve">KROGELNI VENTIL     5/4" KOV       </t>
  </si>
  <si>
    <t xml:space="preserve">500109600               </t>
  </si>
  <si>
    <t xml:space="preserve">KROGELNI VENTIL     6/4" KOV       </t>
  </si>
  <si>
    <t xml:space="preserve">500109700               </t>
  </si>
  <si>
    <t xml:space="preserve">KROGELNI VENTIL      1" KOV        </t>
  </si>
  <si>
    <t xml:space="preserve">500109800               </t>
  </si>
  <si>
    <t xml:space="preserve">KROGELNI VENTIL    2" KOV          </t>
  </si>
  <si>
    <t xml:space="preserve">500110100               </t>
  </si>
  <si>
    <t xml:space="preserve">KROGELNI VENTIL 1/2" KOV.PIPCA     </t>
  </si>
  <si>
    <t xml:space="preserve">500110500               </t>
  </si>
  <si>
    <t xml:space="preserve">KROGELNI VENTIL 3/4" KOV.PIPCA     </t>
  </si>
  <si>
    <t xml:space="preserve">500111000               </t>
  </si>
  <si>
    <t xml:space="preserve">KROGELNI VENTIL  1"  KOV.PIPCA     </t>
  </si>
  <si>
    <t xml:space="preserve">500111100               </t>
  </si>
  <si>
    <t xml:space="preserve">KROGELNI VENTIL 5/4" KOV.PIPCA     </t>
  </si>
  <si>
    <t xml:space="preserve">500111200               </t>
  </si>
  <si>
    <t xml:space="preserve">KROGELNI VENTIL 6/4" PIPCA         </t>
  </si>
  <si>
    <t xml:space="preserve">500111300               </t>
  </si>
  <si>
    <t xml:space="preserve">KROGELNI VENTIL 2" KOV.PIPCA       </t>
  </si>
  <si>
    <t xml:space="preserve">500130600               </t>
  </si>
  <si>
    <t xml:space="preserve">KROGELNA PIPA 1/2" KOVINA          </t>
  </si>
  <si>
    <t xml:space="preserve">500131100               </t>
  </si>
  <si>
    <t xml:space="preserve">KROGELNA PIPA 3/4" KOVINA          </t>
  </si>
  <si>
    <t xml:space="preserve">206801200               </t>
  </si>
  <si>
    <t xml:space="preserve">VENTIL REDUCIRNI 3/4"              </t>
  </si>
  <si>
    <t xml:space="preserve">206801500               </t>
  </si>
  <si>
    <t xml:space="preserve">VENTIL REDUCIRNI 1"                </t>
  </si>
  <si>
    <t xml:space="preserve">206801600               </t>
  </si>
  <si>
    <t xml:space="preserve">VENTIL REDUCIRNI 5/4"              </t>
  </si>
  <si>
    <t xml:space="preserve">205900500               </t>
  </si>
  <si>
    <t xml:space="preserve">PROTIPOVRATNI VENTIL 1''           </t>
  </si>
  <si>
    <t>SKLOP</t>
  </si>
  <si>
    <t xml:space="preserve">OBOJKA VARILNA PE100 SDR11 DN 90   </t>
  </si>
  <si>
    <t xml:space="preserve">OBOJKA VARILNA PE100 SDR11 DN 110  </t>
  </si>
  <si>
    <t xml:space="preserve">OBOJKA VARILNA PE100 SDR11 DN 125  </t>
  </si>
  <si>
    <t>TESNILA Z NERJAVEČIM KOVINSKIM OBROČEM</t>
  </si>
  <si>
    <t>MONTAŽNO DEMOTAŽNI KOS</t>
  </si>
  <si>
    <t>ROČNO KOLO ZA ZASUN</t>
  </si>
  <si>
    <t>ZASUN F4</t>
  </si>
  <si>
    <t>ZASUN F5</t>
  </si>
  <si>
    <t>CESTNI VENTIL</t>
  </si>
  <si>
    <t>UNIVERZALNA SPOJKA</t>
  </si>
  <si>
    <t>VODOMERNA SPOJKA</t>
  </si>
  <si>
    <t>JAŠEK ZA VODOMER</t>
  </si>
  <si>
    <t>PLASTIČNI SPOJNI MATERIAL</t>
  </si>
  <si>
    <t>NAVOJNI LOVILEC DROBNIH DELCEV</t>
  </si>
  <si>
    <t>PRIROBNIČNI LOVILEC DROBNIH DELCEV</t>
  </si>
  <si>
    <t>SLEPA PRIROBNICA- DUKTIL</t>
  </si>
  <si>
    <t>CEV IZ DUKTILNE LITINE - STANDARDNI SPOJ</t>
  </si>
  <si>
    <t>VENTIL REDUCIRNI</t>
  </si>
  <si>
    <t>CEV PE 100 16 BAR</t>
  </si>
  <si>
    <t>VIJAČNI MATERIAL</t>
  </si>
  <si>
    <t>ZAŠČITNA CEVI-PE DVOSLOJNA REBRASTA</t>
  </si>
  <si>
    <t>CESTNA KAPA ZA HIŠNI PRIKLJKUČEK</t>
  </si>
  <si>
    <t>CESTNA KAPA ZA ZASUN</t>
  </si>
  <si>
    <t>VGRADNA GARNITURA ZA ZASUN</t>
  </si>
  <si>
    <t>PODSTAVEK CESTNE KAPE</t>
  </si>
  <si>
    <t>REPARATURNA OBJEMKA</t>
  </si>
  <si>
    <t>SPOJKA ZOBATA-DUKTIL</t>
  </si>
  <si>
    <t>LTŽ POKROV Z OKVIRJEM- DUKTIL</t>
  </si>
  <si>
    <t>POCINKANA NAVOJNA ARMATURA</t>
  </si>
  <si>
    <t>POCINKAN DROBNI SPOJNI MATERIAL</t>
  </si>
  <si>
    <t>NAVRTALNI ZASUNI S PRIPADAJOČIMI STREMENI</t>
  </si>
  <si>
    <t>VGRADNA GARNITURA (PRIKLJUČKI)</t>
  </si>
  <si>
    <t>HIDRANTI NADZEMNI</t>
  </si>
  <si>
    <t>HIDRANTI PODZEMNI</t>
  </si>
  <si>
    <t>SPOJNI MATERIAL NAVRTALNEGA ZASUNA</t>
  </si>
  <si>
    <t>ZRAČNI VENTIL NAVOJNI</t>
  </si>
  <si>
    <t>ZRAČNI VENTIL PRIROBNIČNI</t>
  </si>
  <si>
    <t>PRIROBNIČNI PROTIPOVRTANI VENTIL</t>
  </si>
  <si>
    <t>ZAŠČITNI TRAK</t>
  </si>
  <si>
    <t>PREDIVO</t>
  </si>
  <si>
    <t>BLAGOVNA SKUPINA</t>
  </si>
  <si>
    <t>2095</t>
  </si>
  <si>
    <t>POCINKANA CEV</t>
  </si>
  <si>
    <t>SPOJKE ZA VARJENJE CEVI</t>
  </si>
  <si>
    <t>FAZONSKI KOS DUKTIL Z VRTLJIVO PRIROBNICO</t>
  </si>
  <si>
    <t>FAZONSKI KOS DUKTIL S PRIROBNICO</t>
  </si>
  <si>
    <t>FAZONSKI KOS ZA DUKTILNO CEV - STANDARDNI SPOJ</t>
  </si>
  <si>
    <t>STANDARD VI TESNILO ZA NAPELJAVE IZ DUKTILNE LITINE</t>
  </si>
  <si>
    <t>NAZIV ARTIKLA</t>
  </si>
  <si>
    <t xml:space="preserve">FAZONSKI KOS DUKTIL Z VRTLJIVO PRIROBNICO </t>
  </si>
  <si>
    <t>Trojno tesnenje vretena+zaščitni obroč pred vstopom nesnage.</t>
  </si>
  <si>
    <t>Možnost menjave tesnilnega paketa pod pritiskom in brez posegov v vodovodno instalacijo.</t>
  </si>
  <si>
    <t>Možnost naknadne nadgradnje z el.motornim pogonom brez posega v konsrukcijo zasuna (z adapterjem).</t>
  </si>
  <si>
    <t>Vreteno in vsi vijaki  valjani iz nerjavečega jekla.</t>
  </si>
  <si>
    <t xml:space="preserve">Spojke morajo omogočati lom na posameznem spoju min 6°. </t>
  </si>
  <si>
    <t>Inox vijaki in matice s teflonsko zaščito.</t>
  </si>
  <si>
    <t>Duktilne cevi in duktilni fazonski kosi na obojko istega proizvajalca.</t>
  </si>
  <si>
    <t>Zagotovljen servis ventilov in tehnična pomoč pooblaščenega izvajalca na lokaciji vgradnje ventila.</t>
  </si>
  <si>
    <t xml:space="preserve">2055      </t>
  </si>
  <si>
    <t>Zagotovljen servis ventilov in tehnična pomoč pooblaščenega izvajalca na lokaciji vgradnje zračnega ventila.</t>
  </si>
  <si>
    <t>Liti deli so izdelni iz nodularne litine.</t>
  </si>
  <si>
    <t>Zasun je zaščiten z živilsko neoporečno prašno epoxy barvo.</t>
  </si>
  <si>
    <t>Tesnilni elementi, ki so v kontaktu z medijem, so izdelani iz EPDM/W270 antibakterijsko gumo.</t>
  </si>
  <si>
    <t xml:space="preserve">Izvedba zasuna omogoča vrtanje in priklop na glavno cev pod obratovalnim tlakom. </t>
  </si>
  <si>
    <t>Zunanja zaščita je izdelana iz PE materiala.</t>
  </si>
  <si>
    <t>Spodnji del garniture omogoča pritrditev na navrtni zasun brez dodatnih zatičev na vretenu zasuna in vijačenja garniture.</t>
  </si>
  <si>
    <t>Tesen nased na pesto vretena zagotavlja dobro zaščito vretena pred zunanjimi vplivi.</t>
  </si>
  <si>
    <t>Težka izvedba.</t>
  </si>
  <si>
    <t>JAŠKI ZA VODOMERE</t>
  </si>
  <si>
    <t>DROBNI MATERIAL ZA VODOVODNE PRIKLJUČKE IN HIŠNE NAPELJAVE</t>
  </si>
  <si>
    <t>ID</t>
  </si>
  <si>
    <t>NAZIV SKLOPA</t>
  </si>
  <si>
    <t>Odgovorite z DA ali NE !</t>
  </si>
  <si>
    <t>Vodotehnik</t>
  </si>
  <si>
    <t>ID_BS</t>
  </si>
  <si>
    <t>MAT_ŠT</t>
  </si>
  <si>
    <t xml:space="preserve">Cena na enoto brez DDV (EUR)
</t>
  </si>
  <si>
    <t>Vrednost brez DDV (EUR)</t>
  </si>
  <si>
    <t>PAM</t>
  </si>
  <si>
    <t>Bakteriološka neoporečnost po DVGW-W270.</t>
  </si>
  <si>
    <t>Epoksi zaščita min. 250 mikronov.</t>
  </si>
  <si>
    <t>Vgradna mera po standardu EN5752 serija 1, prirobnice PN10, PN16 ali PN 25: EN1092.</t>
  </si>
  <si>
    <t>HIDRANT NADZEMNI</t>
  </si>
  <si>
    <t xml:space="preserve">Glava hidranta mora biti vrtljiva za 360°. </t>
  </si>
  <si>
    <t>HIDRANT PODZEMNI</t>
  </si>
  <si>
    <t>Klinger</t>
  </si>
  <si>
    <t>OPOZORILNI TRAK (INDIKATOR)</t>
  </si>
  <si>
    <t>Raztegljivost: 40-50 mm.</t>
  </si>
  <si>
    <t xml:space="preserve">Prirobnice so izdelane po EN 545 za 10, 16, 25 in 40 bar. </t>
  </si>
  <si>
    <t>Vijaki: Zn3 pocinkani, teflonizirani ali nerjaveči.</t>
  </si>
  <si>
    <t xml:space="preserve">Prehod skozi ventil je reduciran zaradi boljše regulacije (linearnosti). </t>
  </si>
  <si>
    <t>Objemka glavne cevi je izdelana iz nodularne litine ali kot streme iz nerjevečega materiala in je opremljena z nerjavečimi inox vijaki.</t>
  </si>
  <si>
    <t>OBSTOJEČE STANJE</t>
  </si>
  <si>
    <t>OZNAKA SKLOPA</t>
  </si>
  <si>
    <t>PONUDNIK</t>
  </si>
  <si>
    <t>ŽIG:</t>
  </si>
  <si>
    <t xml:space="preserve">Povezave so iz nerjavečega jekla. </t>
  </si>
  <si>
    <t>DA</t>
  </si>
  <si>
    <t>IZPOLNJEVANJE POGOJEV</t>
  </si>
  <si>
    <t>VREDNOST</t>
  </si>
  <si>
    <t>UNIFIKACIJA</t>
  </si>
  <si>
    <t>IZPOLNJEVANJE</t>
  </si>
  <si>
    <t>SEŠTEVEK</t>
  </si>
  <si>
    <t>Cevi premerov 20 — 110 mm v navitih kolutih.</t>
  </si>
  <si>
    <t>Ovalnost PE cevi po standard SIST EN 12201-2.</t>
  </si>
  <si>
    <t>MRS=10,0 Mpa,</t>
  </si>
  <si>
    <t>Varjenje polietilenskih cevi s spojnimi elementi ali med seboj po standardih serije DVS 2207.</t>
  </si>
  <si>
    <t>Tlačna stopnje min. PN16.</t>
  </si>
  <si>
    <t>POC.T-KOS    1/2"</t>
  </si>
  <si>
    <t xml:space="preserve">POC.T-KOS    3/4" </t>
  </si>
  <si>
    <t xml:space="preserve">POC.T-KOS   1" </t>
  </si>
  <si>
    <t xml:space="preserve">POC.T-KOS   5/4" </t>
  </si>
  <si>
    <t xml:space="preserve">POC.T-KOS   6/4" </t>
  </si>
  <si>
    <t xml:space="preserve">POC.T-KOS 2"  </t>
  </si>
  <si>
    <t xml:space="preserve">POC.R-KOS    1-1/2"  </t>
  </si>
  <si>
    <t xml:space="preserve">POC.R-KOS    1-3/4" </t>
  </si>
  <si>
    <t xml:space="preserve">POC.R-KOS    5/4-1/2" </t>
  </si>
  <si>
    <t>POC.R-KOS    5/4-3/4"</t>
  </si>
  <si>
    <t>POC.R-KOS   5/4-1"</t>
  </si>
  <si>
    <t>POC.R-KOS   6/4-3/4"</t>
  </si>
  <si>
    <t xml:space="preserve">POC.R-KOS  6/4-1" </t>
  </si>
  <si>
    <t>POC.R-KOS  6/4-5/4"</t>
  </si>
  <si>
    <t>POC.R-KOS     3/4"-1/2"</t>
  </si>
  <si>
    <t>POC.R-KOS    2-3/4"</t>
  </si>
  <si>
    <t>POC.R-KOS    2-1"</t>
  </si>
  <si>
    <t>POC.R-KOS    2-5/4"</t>
  </si>
  <si>
    <t>POC.R-KOS    2-6/4"</t>
  </si>
  <si>
    <t>POC.KOLENO    1/2"</t>
  </si>
  <si>
    <t>POC.KOLENO    1/2"(N+Z.N.)</t>
  </si>
  <si>
    <t>POC.KOLENO    3/4"</t>
  </si>
  <si>
    <t>POC.KOLENO    3/4"(N+Z.N.)</t>
  </si>
  <si>
    <t>POC.KOLENO   1"</t>
  </si>
  <si>
    <t>POC.KOLENO   1"(N+Z.N.)</t>
  </si>
  <si>
    <t>POC.KOLENO   5/4"</t>
  </si>
  <si>
    <t>POC.KOLENO   5/4"(N+Z.N.)</t>
  </si>
  <si>
    <t>POC.KOLENO   6/4"</t>
  </si>
  <si>
    <t>POC.KOLENO   6/4"(N+Z.N.)</t>
  </si>
  <si>
    <t>POC.KOLENO  2"</t>
  </si>
  <si>
    <t>POC.KOLENO  2"(N.+Z.N.)</t>
  </si>
  <si>
    <t xml:space="preserve">POC.TULJAVA    1/2" </t>
  </si>
  <si>
    <t>POC.TULJAVA    3/4"</t>
  </si>
  <si>
    <t>POC.TULJAVA   1"</t>
  </si>
  <si>
    <t>POC.TULJAVA   5/4"</t>
  </si>
  <si>
    <t>POC.TULJAVA   6/4"</t>
  </si>
  <si>
    <t xml:space="preserve">POC.TULJAVA  2" </t>
  </si>
  <si>
    <t>POC.TULJAVA 2 1/2"</t>
  </si>
  <si>
    <t>POC.OBJEMKA      1/2"</t>
  </si>
  <si>
    <t>POC.OBJEMKA      3/4"</t>
  </si>
  <si>
    <t xml:space="preserve">POC.OBJEMKA     1" </t>
  </si>
  <si>
    <t>POC.OBJEMKA    5/4"</t>
  </si>
  <si>
    <t>POC.OBJEMKA    6/4"</t>
  </si>
  <si>
    <t>POC.OBJEMKA   2"</t>
  </si>
  <si>
    <t>POC.HOLANDEC     1/2"</t>
  </si>
  <si>
    <t>POC.HOLANDEC     3/4"</t>
  </si>
  <si>
    <t>POC.CEP    1/2"</t>
  </si>
  <si>
    <t>POC.CEP    3/4"</t>
  </si>
  <si>
    <t>POC.CEP   1"</t>
  </si>
  <si>
    <t>POC.CEP   5/4"</t>
  </si>
  <si>
    <t>POC.CEP   6/4"</t>
  </si>
  <si>
    <t>POC.CEP  2"</t>
  </si>
  <si>
    <t>POC.GH SPOJKA    1/2"</t>
  </si>
  <si>
    <t>POC.GH SPOJKA    3/4"</t>
  </si>
  <si>
    <t>POC.GH SPOJKA   1"</t>
  </si>
  <si>
    <t>POC.GH SPOJKA   5/4"</t>
  </si>
  <si>
    <t>POC.GH SPOJKA   6/4"</t>
  </si>
  <si>
    <t>POC.GH SPOJKA  2"</t>
  </si>
  <si>
    <t>KG</t>
  </si>
  <si>
    <t>CEV PE 100 PN 16 (SDR 11)</t>
  </si>
  <si>
    <t>SPOJKE PN 16 (SDR 11) ZA ELEKTROFUZIJSKO VARJENJE CEVI</t>
  </si>
  <si>
    <t>Oznaka na obojki PE 100 in SDR 11.</t>
  </si>
  <si>
    <t>Indikator varjenja.</t>
  </si>
  <si>
    <t>4 mm vtič.</t>
  </si>
  <si>
    <t>Sredinski omejevalec.</t>
  </si>
  <si>
    <t>Optimiran zunanji rob spojke (gladko posnetje).</t>
  </si>
  <si>
    <t>Gladka varilna površina.</t>
  </si>
  <si>
    <t>Vgrajena držala pri obojkah in kolenih 45° in 90°, dimenzije od 20 do 63 mm.</t>
  </si>
  <si>
    <t>Ventili izdelani iz nodularne litine z zunanjo in notranjo epoxy zaščito  min. debeline 250 mikronov.</t>
  </si>
  <si>
    <t xml:space="preserve">Cev izdelana z materialom naslednjih lastnosti: </t>
  </si>
  <si>
    <t>Glava hidranta zaščitena z UV odporno rdečo barvo (na primer RAL 3000).</t>
  </si>
  <si>
    <t xml:space="preserve">Tesnilo iz EPDM gume, ki ustreza uporabi v stiku s pitno vodo. </t>
  </si>
  <si>
    <t>Tesnilo ima vgrajen nosilni kovinski obroč in je profilirane oblike (na notranjem premeru ojačitev okrogle oblike).</t>
  </si>
  <si>
    <t>Tesnilo izdelano po standardu EN 1541-1 in primerna za tlake PN6, PN10, PN16, PN15, PN40.</t>
  </si>
  <si>
    <t>TESNILO Z NERJAVEČIM KOVINSKIM OBROČEM</t>
  </si>
  <si>
    <t>PLASTIČNE PEHD IN REBRASTE CEVI</t>
  </si>
  <si>
    <t>KOMPLET CEVI IN FAZONSKIH KOSOV IZ DUKTILNE LITINE TER REGULACIJSKE ARMATURE</t>
  </si>
  <si>
    <t>FAZONSKI KOSI, ZASUNI, RAZNE SPOJKE, CESTNE KAPE, VIJAČNI IN TESNILNI MATERIAL</t>
  </si>
  <si>
    <t>ELEMENTI PRIKLJUČKOV, HIDRANTI, OSTALE ARMATURE</t>
  </si>
  <si>
    <t>SKLOP A</t>
  </si>
  <si>
    <t>SKLOP B</t>
  </si>
  <si>
    <t>SKLOP D</t>
  </si>
  <si>
    <t>SKLOP E</t>
  </si>
  <si>
    <t>Kraj:</t>
  </si>
  <si>
    <t>Datum:</t>
  </si>
  <si>
    <t>Podpis odgovorne osebe:</t>
  </si>
  <si>
    <t>IZJAVA:</t>
  </si>
  <si>
    <t xml:space="preserve">Ponudbena cena je fiksna za obdobje enega (1) leta. Vsi popusti so že vključeni v cenah. </t>
  </si>
  <si>
    <t>SKUPNA  REKAPITULACIJA</t>
  </si>
  <si>
    <t>Plačilni rok: 30 dni od dneva uradnega prejema mesečne fakture pri naročniku.</t>
  </si>
  <si>
    <t>IZJAVA O IZPOLNJEVANJU TEHNIČNIH POGOJEV</t>
  </si>
  <si>
    <t xml:space="preserve">ŠT. PREDRAČUNA: </t>
  </si>
  <si>
    <t>Cene veljajo fco skladišče naročnika oz. fco razloženo gradbišče, oddaljeno od skladišča naročnika največ 50 km.</t>
  </si>
  <si>
    <r>
      <t xml:space="preserve">PONUDNIK </t>
    </r>
    <r>
      <rPr>
        <sz val="11"/>
        <color indexed="8"/>
        <rFont val="Arial"/>
        <family val="2"/>
        <charset val="238"/>
      </rPr>
      <t>(naziv in naslov):</t>
    </r>
  </si>
  <si>
    <t>PONUJENI PROIZVAJALCI MATERIALA GLEDE NA OBSTOJEČE STANJE</t>
  </si>
  <si>
    <t>PONUDNIK (naziv):</t>
  </si>
  <si>
    <t>CESTNA KAPA ZA HIŠNI PRIKLJUČEK</t>
  </si>
  <si>
    <t>SLEPA PRIROBNICA - DUKTIL</t>
  </si>
  <si>
    <t>Georg Fischer, naprava za elektrofuzijsko varjenje istega proizvajalca</t>
  </si>
  <si>
    <t xml:space="preserve">PONUJEN PROIZVAJALEC </t>
  </si>
  <si>
    <t>ZRAČNI VENTIL, NAVOJNI</t>
  </si>
  <si>
    <t>ZRAČNI VENTIL, PRIROBNIČNI</t>
  </si>
  <si>
    <t>ZAŠČITNA CEVI - PE DVOSLOJNA REBRASTA</t>
  </si>
  <si>
    <r>
      <t>Barva cevi je črna s koekstrudiranimi vzdolžnimi črtami. Barva črt je modra</t>
    </r>
    <r>
      <rPr>
        <sz val="9"/>
        <color indexed="8"/>
        <rFont val="Arial"/>
        <family val="2"/>
        <charset val="238"/>
      </rPr>
      <t>.</t>
    </r>
  </si>
  <si>
    <t>mikronov po postopku kataforeze oz. min 240 mikronov po klasičnem postopku.</t>
  </si>
  <si>
    <r>
      <t>PONUDNIK</t>
    </r>
    <r>
      <rPr>
        <sz val="10"/>
        <color indexed="8"/>
        <rFont val="Arial"/>
        <family val="2"/>
        <charset val="238"/>
      </rPr>
      <t xml:space="preserve"> (naziv):</t>
    </r>
  </si>
  <si>
    <r>
      <t xml:space="preserve">PONUDNIK </t>
    </r>
    <r>
      <rPr>
        <sz val="10"/>
        <color indexed="8"/>
        <rFont val="Arial"/>
        <family val="2"/>
        <charset val="238"/>
      </rPr>
      <t>(naziv):</t>
    </r>
  </si>
  <si>
    <t>70 mikronov oz. po klasičnem postopku min. debeline 240 mikronov.</t>
  </si>
  <si>
    <t xml:space="preserve">7-21 bar) . </t>
  </si>
  <si>
    <t xml:space="preserve">Ventil opremljen z indikatorjem položaja, kontrolno enoto za nastavitev hitrost odpiranja, zapiranja in reakcije in dvemi manometri </t>
  </si>
  <si>
    <t xml:space="preserve">na katerih lahko vidimo dejanski tlak v cevovodu tudi ob zaprtem kontrolnem krogu. </t>
  </si>
  <si>
    <t xml:space="preserve">Ventil izdelan iz nodularne litine skladno z EN 1074-1 in EN 1074-4, prirobnice po EN 545 za 10, 16, 25 bar, antikorozijska zaščita: </t>
  </si>
  <si>
    <t>epoxi modra min. 240 mikronov, vijaki: nerjaveči, tesnilo EPDM.</t>
  </si>
  <si>
    <t>1.</t>
  </si>
  <si>
    <t>a)</t>
  </si>
  <si>
    <t>b)</t>
  </si>
  <si>
    <t>c)</t>
  </si>
  <si>
    <t>d)</t>
  </si>
  <si>
    <t>e)</t>
  </si>
  <si>
    <t>f)</t>
  </si>
  <si>
    <t>g)</t>
  </si>
  <si>
    <t xml:space="preserve"> veljavnega certifikata.</t>
  </si>
  <si>
    <t>Pod kazensko in materialno odgovornostjo izjavljamo, da so podatki, ki so podani v izjavi resnični.</t>
  </si>
  <si>
    <t>Artikel</t>
  </si>
  <si>
    <t>Enota</t>
  </si>
  <si>
    <t>SKLOP E - JAŠKI ZA VODOMERE</t>
  </si>
  <si>
    <t>SKLOP A  - FAZONSKI KOSI, ZASUNI, RAZNE SPOJKE, CESTNE KAPE, VIJAČNI IN TESNILNI MATERIAL</t>
  </si>
  <si>
    <t>SKLOP D - ELEMENTI PRIKLJUČKOV, HIDRANTI, OSTALE ARMATURE</t>
  </si>
  <si>
    <t>SKLOP C - PLASTIČNE PEHD IN REBRASTE CEVI</t>
  </si>
  <si>
    <t>Za SKLOP B prilagamo naslednja dokazila:</t>
  </si>
  <si>
    <t>SKLOP B - KOMPLET CEVI IN FAZONSKIH KOSOV IZ DUKTILNE LITINE TER REGULACIJSKE ARMATURE</t>
  </si>
  <si>
    <t>Za SKLOP D prilagamo naslednja dokazila:</t>
  </si>
  <si>
    <t>Prilagamo dokazilo o živilski neoporečnosti izdelka.</t>
  </si>
  <si>
    <t xml:space="preserve">Zaporni element hidranta je gumiran z EPDM/W270 antibakterijsko gumo, ki ima dokazilo o živilski neoporečnosti upoštevajoč KTW </t>
  </si>
  <si>
    <t>priporočila. Prilagamo dokazilo.</t>
  </si>
  <si>
    <t>Prilagamo dokazilo.</t>
  </si>
  <si>
    <t>Dokazilo o živilski neoporečnosti navrtalnega zasuna.</t>
  </si>
  <si>
    <t>Dokazilo o živilski neoporečnosti (KTW priporočila) za zaporni element nadzemnega hidranta z EPDM/W270 antibakterijsko gumo.</t>
  </si>
  <si>
    <t>Dokazilo o živilski neoporečnosti (KTW priporočila) za zaporni element podzemnega hidranta z EPDM/W270 antibakterijsko gumo.</t>
  </si>
  <si>
    <t>Dokazilo, da so liti deli prirobničnega lovilnika nesnage zaščiteni z živilsko neoporečno prašno epoxy barvo (KTW priporočila).</t>
  </si>
  <si>
    <t>Dokazilo, da sta EPDM elastomer in epoxy barva pri prirobničnem protipovratnem ventilu   živilsko neoporečna (KTW priporočila).</t>
  </si>
  <si>
    <t>Ponudba je veljavna do:</t>
  </si>
  <si>
    <t xml:space="preserve"> (najmanj 120 dni).</t>
  </si>
  <si>
    <t xml:space="preserve">Na objemke dajemo najmanj 10 let garancije.    </t>
  </si>
  <si>
    <t xml:space="preserve">Polno vodenje klina v vodilu z drsno prevleko in teflonsko vležajenje vretena, s katerim se dosegajo min. 50% manjši momenti </t>
  </si>
  <si>
    <t>odpiranja od zahtev standarda EN 1074-2.</t>
  </si>
  <si>
    <t>Za SKLOP A prilagamo naslednje dokazilo:</t>
  </si>
  <si>
    <t xml:space="preserve">Deluje na avtomatski hidravlični način in ima ločen pilot iz nerjavečega jekla za nastavitev redukcije (območja 01-2 bar, 1,2-14 bar, </t>
  </si>
  <si>
    <t xml:space="preserve">Oznaka cevi vsebuje naslednje podatke: proizvajalec, dimenzija cevi (d x e), delovni tlak, standard (izdelčni), pretočni medij; </t>
  </si>
  <si>
    <t>tip materiala, SDR, datum izdelave.</t>
  </si>
  <si>
    <t>Navojni priključek omogoča klasični vijačni spoj s fitingi ali direktni priklop vrtljivega kolena – adapterje: 3/4", 1 1/4", 1 1/2" in 2".</t>
  </si>
  <si>
    <t xml:space="preserve">Dimenzija 80 mora imeti dva  "C" priključka ter en "B" priključek, dimenzija 100 pa dva »B« priključka in en »A«  priključek v </t>
  </si>
  <si>
    <t>številko veljavnega dokazila.</t>
  </si>
  <si>
    <t>Hidrant je označen s številko standarda po katerem je izdelan, številko priglašenega organa, ki je izvajal certifikacijo, in številko</t>
  </si>
  <si>
    <t>Liti deli prirobničnega lovilnika nesnage so zaščiteni z živilsko neoporečno prašno epoxy barvo, upoštevajoč KTW priporočila.</t>
  </si>
  <si>
    <t>Dokazilo o toplotni izolativnosti jaška, ki izkazuje ustreznost za uporabo v klimatskih razmerah na Gorenjskem.</t>
  </si>
  <si>
    <t>Skupna ponudbena vrednost brez DDV (EUR)</t>
  </si>
  <si>
    <t>SKUPNA PONUDBENA VREDNOST brez DDV:</t>
  </si>
  <si>
    <t>PONUJEN PROIZVAJALEC</t>
  </si>
  <si>
    <t>VENTIL REGULACIJSKI</t>
  </si>
  <si>
    <t>Za SKLOP E prilagamo naslednja dokazila:</t>
  </si>
  <si>
    <t>Zasuni F4 (ploščati) po EN 1074, od istega proizvajalca kot zasuni F5.</t>
  </si>
  <si>
    <t>Zasuni F5 (ovalni) po EN 1074, od istega proizvajalca kot zasuni F4.</t>
  </si>
  <si>
    <t>Zahtevana tlačna stopnja za vodo 16 bar.</t>
  </si>
  <si>
    <t>Konstrukcija sider mora omogočati enostavno odstranitev le teh, v primeru potrebe po fleksibilnem spoju.</t>
  </si>
  <si>
    <t>Ista spojka z istimi sidrnimi elementi se lahko ponovno uporabi vsaj 8-krat (npr.: pri tlačnih preizkusih).</t>
  </si>
  <si>
    <t>Tesnilo mora biti odporno na obrabo in staranje.</t>
  </si>
  <si>
    <t>Vijaki morajo biti iz nerjavečega jekla in prevlečeni s teflonom.</t>
  </si>
  <si>
    <t>Zaradi zaščite tesnilnih elementov pred UV žarki morajo biti spojke pakirane v ustrezno embalažo.</t>
  </si>
  <si>
    <t>Reparaturne objemke do premera 200mm morajo biti dolžine min. 200mm, večje reparaturne objemke pa dolžine min. 300mm.</t>
  </si>
  <si>
    <t>Ponudnik mora ponuditi tudi možnost izdelave reparaturne objemke po meri, v kolikor ima naročnik to potrebo.</t>
  </si>
  <si>
    <t xml:space="preserve">CEVI DUKTIL DN 100, (na primer STD spoj)        </t>
  </si>
  <si>
    <t xml:space="preserve">CEVI DUKTIL  DN 125, (na primer STD spoj)        </t>
  </si>
  <si>
    <t xml:space="preserve">CEVI DUKTIL DN 150, (na primer STD spoj)        </t>
  </si>
  <si>
    <t xml:space="preserve">CEVI DUKTIL DN 200, (na primer STD spoj)        </t>
  </si>
  <si>
    <t xml:space="preserve">CEVI DUKTIL DN 300, (na primer STD spoj)        </t>
  </si>
  <si>
    <t xml:space="preserve">CEVI DUKTIL DN 400, (na primer STD spoj)        </t>
  </si>
  <si>
    <t>STANDARD SIDRANO TESNILO ZA NAPELJAVE IZ DUKTILNE LITINE</t>
  </si>
  <si>
    <t xml:space="preserve">EU  DN 80                     </t>
  </si>
  <si>
    <t xml:space="preserve">EU  DN 100                    </t>
  </si>
  <si>
    <t xml:space="preserve">EU  DN 125                    </t>
  </si>
  <si>
    <t xml:space="preserve">EU  DN 150                    </t>
  </si>
  <si>
    <t xml:space="preserve">EU  DN 200                    </t>
  </si>
  <si>
    <t xml:space="preserve">MMK  DN 100/11                </t>
  </si>
  <si>
    <t xml:space="preserve">MMK  DN 100/22                </t>
  </si>
  <si>
    <t xml:space="preserve">MMK  DN 100/45                </t>
  </si>
  <si>
    <t xml:space="preserve">MMK  DN 100/90*               </t>
  </si>
  <si>
    <t xml:space="preserve">MMK  DN 125/11*               </t>
  </si>
  <si>
    <t xml:space="preserve">MMK  DN 125/22*               </t>
  </si>
  <si>
    <t xml:space="preserve">MMK  DN 125/45*               </t>
  </si>
  <si>
    <t xml:space="preserve">MMK  DN 150/11*               </t>
  </si>
  <si>
    <t xml:space="preserve">MMK  DN 150/22*               </t>
  </si>
  <si>
    <t xml:space="preserve">MMK  DN 150/45*               </t>
  </si>
  <si>
    <t xml:space="preserve">MMK  DN 150/90*               </t>
  </si>
  <si>
    <t xml:space="preserve">MMK  DN 200/11*               </t>
  </si>
  <si>
    <t xml:space="preserve">MMK  DN 200/22*               </t>
  </si>
  <si>
    <t xml:space="preserve">MMK  DN 200/45*               </t>
  </si>
  <si>
    <t xml:space="preserve">MMA  DN 100/80                </t>
  </si>
  <si>
    <t xml:space="preserve">MMA  DN 125/80                </t>
  </si>
  <si>
    <t xml:space="preserve">ZRACNI VENTIL DN 50 2KR            </t>
  </si>
  <si>
    <t>2.</t>
  </si>
  <si>
    <t>3.</t>
  </si>
  <si>
    <t>Za SKLOP C prilagamo naslednja dokazila:</t>
  </si>
  <si>
    <t>NAVOJNA ARMATURA (KROGLIČNI VENTIL)</t>
  </si>
  <si>
    <t>razmerah, kakršne veljajo na področju naročnika. Dokazilo mora izdati organizacija registrirane za izvedbo tovrstnih testiranj.</t>
  </si>
  <si>
    <t>Ohišje kovano iz medenine Ms 58 nikljano.</t>
  </si>
  <si>
    <t>Krogla ventila kovana iz medenine Ms 58 diamantirana in kromana.</t>
  </si>
  <si>
    <t>Tesnilo krogle ventila PTFE.</t>
  </si>
  <si>
    <t>Tesnilo vretena PTFE, EPDM, NBR</t>
  </si>
  <si>
    <t>Ročica ventila silumin ali jeklo.</t>
  </si>
  <si>
    <t>Preizkusni postopki po DIN 3230.</t>
  </si>
  <si>
    <t xml:space="preserve">Navojni priključki "RP" so izdelani za cevne spoje s tesnilnim prilegom po ISO7-1. </t>
  </si>
  <si>
    <t>Navojnimi priključki "G" pa so izdelani za cevne spoje po ISO 228.</t>
  </si>
  <si>
    <t>Kakovost ventilov po DIN 35371 (predpisano število odpiranj odvisno od dimenzije).</t>
  </si>
  <si>
    <t>Unithing</t>
  </si>
  <si>
    <t>Heckl</t>
  </si>
  <si>
    <t>Štrubelj</t>
  </si>
  <si>
    <t>Zagožen, Andotehna</t>
  </si>
  <si>
    <t>Bohamet</t>
  </si>
  <si>
    <t>Domex</t>
  </si>
  <si>
    <t>Zagožen, Unithing</t>
  </si>
  <si>
    <t>Euromark</t>
  </si>
  <si>
    <t>Centraltubi</t>
  </si>
  <si>
    <t>VIJAK M 16x  60 A2  INOX</t>
  </si>
  <si>
    <t>VIJAK M 16x  90 A2  INOX</t>
  </si>
  <si>
    <t>VIJAK M 20x  80 A2  INOX</t>
  </si>
  <si>
    <t>MATICA M 20 A2  INOX</t>
  </si>
  <si>
    <t>2300</t>
  </si>
  <si>
    <t>Totra, Minerva, Gerodur, Centraltubi</t>
  </si>
  <si>
    <t xml:space="preserve">ZA VES OSTALI MATERIAL IZ VELJAVNEGA CENIKA, KI NI ZAJET V PONUDBENEM </t>
  </si>
  <si>
    <t>PREDRAČUNU, NUDIMO POPUST OZ. RABAT V VIŠINI:</t>
  </si>
  <si>
    <t>Skozenjski vijaki se dobavijo v vrečici in se vgradijo po potrebi.</t>
  </si>
  <si>
    <t xml:space="preserve">Fazonski kosi  z odgovarjajočimi tesnili v skladu z EN 681-1. Obojčni fazonski kosi morajo imeti STD, STD - VI, TYT, TYT - SIT +, </t>
  </si>
  <si>
    <t xml:space="preserve">STD Ve, UNI Ve, TIS-K spoj in biti skupaj s tesnili tudi preizkušeni. </t>
  </si>
  <si>
    <t>KAN.P.+O. 600X600  B 125KN 502 V (EN 124)</t>
  </si>
  <si>
    <t xml:space="preserve">KAN.P.+O. 600X600  25T   203 (EN 124)    </t>
  </si>
  <si>
    <t xml:space="preserve">KAN.P.+O. 600X600  40T   204 (EN 124)   </t>
  </si>
  <si>
    <t xml:space="preserve">KAN.P.+O. 600X600   5T   201 (EN 124) </t>
  </si>
  <si>
    <t>Dokazilo o živilski neoporečnosti izdelka.</t>
  </si>
  <si>
    <t xml:space="preserve">CEVI  PE 100 225 X 16 (dolžina 12 m)                          </t>
  </si>
  <si>
    <t xml:space="preserve">CEVI  PE 100 160 X 16 (dolžina 12 m)                          </t>
  </si>
  <si>
    <t xml:space="preserve">CEVI  PE 100 140 X 16 (dolžina 12 m)           </t>
  </si>
  <si>
    <t>Količin za ločen razpis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</si>
  <si>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</si>
  <si>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</si>
  <si>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</si>
  <si>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</si>
  <si>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</si>
  <si>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</si>
  <si>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</si>
  <si>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</si>
  <si>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</si>
  <si>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</si>
  <si>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</si>
  <si>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</si>
  <si>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</si>
  <si>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</si>
  <si>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</si>
  <si>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</si>
  <si>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</si>
  <si>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</si>
  <si>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</si>
  <si>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</si>
  <si>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</si>
  <si>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</si>
  <si>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</si>
  <si>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</si>
  <si>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</si>
  <si>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</si>
  <si>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</si>
  <si>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</si>
  <si>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</si>
  <si>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</si>
  <si>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</si>
  <si>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</si>
  <si>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</si>
  <si>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</si>
  <si>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</si>
  <si>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</si>
  <si>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</si>
  <si>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</si>
  <si>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</si>
  <si>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</si>
  <si>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</si>
  <si>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</si>
  <si>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</si>
  <si>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</si>
  <si>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</si>
  <si>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</si>
  <si>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</si>
  <si>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</si>
  <si>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</si>
  <si>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</si>
  <si>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</si>
  <si>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</si>
  <si>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</si>
  <si>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</si>
  <si>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</si>
  <si>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</si>
  <si>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</si>
  <si>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</si>
  <si>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</si>
  <si>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</si>
  <si>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</si>
  <si>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</si>
  <si>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</si>
  <si>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</si>
  <si>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</si>
  <si>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</si>
  <si>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</si>
  <si>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</si>
  <si>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</si>
  <si>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</si>
  <si>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</si>
  <si>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</si>
  <si>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</si>
  <si>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</si>
  <si>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</si>
  <si>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</si>
  <si>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</si>
  <si>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</si>
  <si>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</si>
  <si>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</si>
  <si>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</si>
  <si>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</si>
  <si>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</si>
  <si>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</si>
  <si>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</si>
  <si>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</si>
  <si>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</si>
  <si>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</si>
  <si>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</si>
  <si>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</si>
  <si>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</si>
  <si>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</si>
  <si>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</si>
  <si>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</si>
  <si>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</si>
  <si>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</si>
  <si>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</si>
  <si>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</si>
  <si>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</si>
  <si>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</si>
  <si>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</si>
  <si>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</si>
  <si>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</si>
  <si>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</si>
  <si>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</si>
  <si>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</si>
  <si>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</si>
  <si>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</si>
  <si>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</si>
  <si>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</si>
  <si>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</si>
  <si>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</si>
  <si>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</si>
  <si>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</si>
  <si>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</si>
  <si>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</si>
  <si>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</si>
  <si>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</si>
  <si>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STAND. ELEMENT ZA NADAVIŠANJE JAŠKA DO 30 cm</t>
  </si>
  <si>
    <t>KOMPLET</t>
  </si>
  <si>
    <t>* brez reducirnega ventila in čistilnega kosa</t>
  </si>
  <si>
    <t>* OPREMA ZA VGRADNJO REDUC. VENTILA IN ČISTIL. KOSA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</si>
  <si>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</si>
  <si>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</si>
  <si>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</si>
  <si>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</si>
  <si>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</si>
  <si>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</si>
  <si>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</si>
  <si>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</si>
  <si>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</si>
  <si>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</si>
  <si>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134.</t>
  </si>
  <si>
    <t>135.</t>
  </si>
  <si>
    <t>136.</t>
  </si>
  <si>
    <t>137.</t>
  </si>
  <si>
    <t>138.</t>
  </si>
  <si>
    <t>139.</t>
  </si>
  <si>
    <t>140.</t>
  </si>
  <si>
    <t>LTŽ pokrov črne barve in minimalne nosilnosti 1,5.</t>
  </si>
  <si>
    <t xml:space="preserve">Ventil pred vodomerom brez izpusta, ventil za vodomerom nepovratne izvedbe z izpustno pipico in spojnici s holandcema, </t>
  </si>
  <si>
    <t>Jašek ima takšne termoizolacijske lastnosti, ki preprečujejo zamrzovanje tudi v daljših obdobjih s temperaturami pod -10 stopinj Celzija.</t>
  </si>
  <si>
    <t xml:space="preserve">Ponudnik priložiti poročilo o izvedbi testiranja toplotne izolativnosti jaška, ki izkazuje ustreznost za uporabo v klimatskih </t>
  </si>
  <si>
    <t>133.</t>
  </si>
  <si>
    <t>Notranja konstrukcija jaška je takšna, da omogoča montažo in demontažo vseh elementov v jašku.</t>
  </si>
  <si>
    <t>Za vodomerni jašek je v dodatni ponudbi oprema, ki omogoča naknadno vgradnjo regulatorja tlaka skupaj s čistilnim kosom.</t>
  </si>
  <si>
    <t>Notranji pokrov (pokrov termo izolacije) mora ima ročaj za odstranitev pokrova, tako, da ga je mogoče odstraniti brez uporabe orodja.</t>
  </si>
  <si>
    <t>in ima v dodatni ponudbi opremo, ki omogoča dodatno nadvišanje.</t>
  </si>
  <si>
    <t>Oprema jaška predpripravljena za horizontalno vgradnjo vodomera ¾'' z vgradno dolžino 190 mm.</t>
  </si>
  <si>
    <t>montažno demontažnimi spojkami (dovodna stran 1", odvodna stran 3/4") za prehod na PEHD cev vodovodnega priključka.</t>
  </si>
  <si>
    <t>BETONSKI OBROČ Z LITOŽELEZNIM POKROVOM 12,5 t</t>
  </si>
  <si>
    <t>Dodatna oprema jaška omogoča vgradnjo jaška v prometno površino za nosilnost do 12,5 t.</t>
  </si>
  <si>
    <t>Jašek je takšne konstrukcijske izvedbe, ki omogoča enostavno naknadno nadvišanje zaradi spremembe višine okoliškega terena,</t>
  </si>
  <si>
    <t>njuna menjava.</t>
  </si>
  <si>
    <t>Zaradi lažje in hitrejše redne menjave in ostalega vzdrževanja je vodomer v jašku vgrajen tako,</t>
  </si>
  <si>
    <t>da je os priključnih spojnic vodomera za največ 40 cm oddaljena od kote pokrova.</t>
  </si>
  <si>
    <t>Nadzemni hidrant je izdelan v skladu z EN 14384, TIP A ali C.</t>
  </si>
  <si>
    <t xml:space="preserve">Hidrant je označen s številko standarda po katerem je izdelan, številko priglašenega organa, ki je izvajal certifikacijo, in </t>
  </si>
  <si>
    <t xml:space="preserve">Lomna izvedba hidranta v primeru loma hidranta prepreči iztok vode iz omrežja. </t>
  </si>
  <si>
    <t>Gumirani zaporni element hidranta tesni v ventilu na površini, ki je iz nerjevečega materiala AISI 304.</t>
  </si>
  <si>
    <t xml:space="preserve">Liti deli so zaščiteni z epoxy barvo RAL 5005. </t>
  </si>
  <si>
    <t>Zaporni element iz duktilne litine je vulkaniziran z EPDM antibakterijsko gumo.</t>
  </si>
  <si>
    <t>EPDM elastomer in epoxy barva je živilsko neoporečna, upoštevajoč KTW priporočila. Prilagamo dokazilo.</t>
  </si>
  <si>
    <t xml:space="preserve">EPDM zmes ustreza predpisu W 270. </t>
  </si>
  <si>
    <t xml:space="preserve">Cevi so izdelane minimalno v preferenčnem tlačnem razredu. </t>
  </si>
  <si>
    <t xml:space="preserve">T-KOS (OP) DN  50/50 VRT. PRIROBNICA          </t>
  </si>
  <si>
    <t>Tesnilo EPDM, prilagamo dokazilo o živilski neoporečnosti.</t>
  </si>
  <si>
    <t>Programska kartica s črtno kodo v kompletu z varilno spojko ali črtna kodo na sami spojki.</t>
  </si>
  <si>
    <t>Antikorozijska zaščita je Rilsan nylon 11 ali epoksi min. 250 mikronov.</t>
  </si>
  <si>
    <t>Izdelek v celoti ustreza EN normi 1074/3 (izjava proizvajalca).</t>
  </si>
  <si>
    <t>Izjava proizvajalca, da izdelek v celoti ustrezati EN normi 1074/3.</t>
  </si>
  <si>
    <t>VODOMERI</t>
  </si>
  <si>
    <t xml:space="preserve">207200100               </t>
  </si>
  <si>
    <t>G</t>
  </si>
  <si>
    <t xml:space="preserve">207200500               </t>
  </si>
  <si>
    <t xml:space="preserve">207201100               </t>
  </si>
  <si>
    <t xml:space="preserve">207201300               </t>
  </si>
  <si>
    <t xml:space="preserve">207201700               </t>
  </si>
  <si>
    <t xml:space="preserve">207202300               </t>
  </si>
  <si>
    <t xml:space="preserve">207202400               </t>
  </si>
  <si>
    <t xml:space="preserve">207203000               </t>
  </si>
  <si>
    <t xml:space="preserve">207203080               </t>
  </si>
  <si>
    <t xml:space="preserve">207203400               </t>
  </si>
  <si>
    <t xml:space="preserve">207203500               </t>
  </si>
  <si>
    <t xml:space="preserve">207203800               </t>
  </si>
  <si>
    <t xml:space="preserve">207204000               </t>
  </si>
  <si>
    <t xml:space="preserve">Nepovratni ventil 1/2" </t>
  </si>
  <si>
    <t xml:space="preserve">Nepovratni ventil 3/4" </t>
  </si>
  <si>
    <t xml:space="preserve">Nepovratni ventil 1" </t>
  </si>
  <si>
    <t xml:space="preserve">Nepovratni ventil 5/4" </t>
  </si>
  <si>
    <t>Pečatna objemka z vtisnjenim znakom naročnika</t>
  </si>
  <si>
    <t>Zatič, natikalni za obje., s tiskanim znakom naročnika</t>
  </si>
  <si>
    <t>Zatič, vstavni za pečatno objemko</t>
  </si>
  <si>
    <t>SKLOP G - DROBNI MATERIAL ZA VODOVODNE PRIKLJUČKE IN HIŠNE NAPELJAVE</t>
  </si>
  <si>
    <t>SKLOP F - VODOMERI IN SERVIS VODOMEROV</t>
  </si>
  <si>
    <t>VODOMERI IN SERVIS VODOMEROV</t>
  </si>
  <si>
    <t>SKLOP G</t>
  </si>
  <si>
    <t xml:space="preserve">VODOMER DN 50          </t>
  </si>
  <si>
    <t xml:space="preserve">VODOMER DN  50 KOMBI.       </t>
  </si>
  <si>
    <t xml:space="preserve">VODOMER DN 80                </t>
  </si>
  <si>
    <t xml:space="preserve">VODOMER  DN  80 KOMBI.       </t>
  </si>
  <si>
    <t xml:space="preserve">VODOMER DN 100              </t>
  </si>
  <si>
    <t xml:space="preserve">VODOMER DN 100 KOMBI        </t>
  </si>
  <si>
    <t>Sensus, Zenner</t>
  </si>
  <si>
    <t xml:space="preserve">VODOMER DN 150              </t>
  </si>
  <si>
    <t>VODOMERI - SERVIS</t>
  </si>
  <si>
    <t>VODOMERI - STARO ZA NOVO</t>
  </si>
  <si>
    <t>PEČATI ZA VODOMERE</t>
  </si>
  <si>
    <t>TESNILA ZA VODOMERE</t>
  </si>
  <si>
    <t>VMESNI KOSI ZA VODOMERE</t>
  </si>
  <si>
    <t>OPREMA ZA VODOMERE</t>
  </si>
  <si>
    <t>Jordan, Sensus, Zenner</t>
  </si>
  <si>
    <t>NEPOVRATNI VENTILI ZA VODOMERE</t>
  </si>
  <si>
    <t>Izsek</t>
  </si>
  <si>
    <t>Sensus, Jordan</t>
  </si>
  <si>
    <t>Potrdilo o skladnosti – certifikat za ponujeno blago.</t>
  </si>
  <si>
    <t xml:space="preserve">Kopija akreditacije po standardu SIST EN ISO/IEC 17020, iz katere je razvidno, da kot akreditiran kontrolni organ lahko kontrolira po </t>
  </si>
  <si>
    <t xml:space="preserve">lahko izvaja redne in izredne kontrole po pravilnikih navedenih v tehničnih pogojih. </t>
  </si>
  <si>
    <t>Kopijo odločbe o imenovanju pri Uradu za meroslovje, iz katere je  razvidno, da da lahko overja vodomere po nacionalnih EEC</t>
  </si>
  <si>
    <t>(redno in izredno) in MID (redno in izredno) ter odločbo iz katere je razvidno, da ponudnik lahko izvaja redne in izredne overitve po pravilnikih</t>
  </si>
  <si>
    <t xml:space="preserve"> navedenih v tehničnih pogojih.</t>
  </si>
  <si>
    <t>Splošni pogoji za dobavo vseh tipov vodomerov in ostalega blaga v tem sklopu</t>
  </si>
  <si>
    <t xml:space="preserve">Katalog, ki dokazuje, da vsi ponujeni tipi novih vodomerov omogočajo tako horizontalno kot vertikalno montažo, kjer je ta pogoj zahtevan </t>
  </si>
  <si>
    <r>
      <t xml:space="preserve">pri </t>
    </r>
    <r>
      <rPr>
        <b/>
        <sz val="9"/>
        <rFont val="Arial"/>
        <family val="2"/>
        <charset val="238"/>
      </rPr>
      <t>posebnih pogojih</t>
    </r>
    <r>
      <rPr>
        <sz val="9"/>
        <rFont val="Arial"/>
        <family val="2"/>
        <charset val="238"/>
      </rPr>
      <t xml:space="preserve"> za posamezne artikle,  ter da v obeh položajih dosegajo najmanj metrološki  razred B ali R80 (MID).  </t>
    </r>
  </si>
  <si>
    <t>zahteve, ki veljajo za nove vodomere.</t>
  </si>
  <si>
    <t>Ponudnik mora imeti stalno lastno zalogo vodomerov za vse izdelke.</t>
  </si>
  <si>
    <t>141.</t>
  </si>
  <si>
    <t>Vodomeri so radijsko predpripravljeni.</t>
  </si>
  <si>
    <t>142.</t>
  </si>
  <si>
    <t>143.</t>
  </si>
  <si>
    <t>Ponudba vključuje najmanj eno strokovno predstavitev in izobraževanje naročnika in sicer najkasneje v treh mesecih po sklenitvi pogodbe.</t>
  </si>
  <si>
    <t>144.</t>
  </si>
  <si>
    <t>145.</t>
  </si>
  <si>
    <t>146.</t>
  </si>
  <si>
    <t>147.</t>
  </si>
  <si>
    <t>Za SKLOP F prilagamo naslednja dokazila:</t>
  </si>
  <si>
    <t xml:space="preserve">VODOMER  DN 15          </t>
  </si>
  <si>
    <t xml:space="preserve">VODOMER DN 15 HIŠNI SUHI MEHANIZEM  </t>
  </si>
  <si>
    <t xml:space="preserve">VODOMER DN 15 - VOLUMETRIČNI               </t>
  </si>
  <si>
    <t xml:space="preserve">VODOMER  DN 20            </t>
  </si>
  <si>
    <t xml:space="preserve">VODOMER DN 20 HIŠNI SUHI MEHANIZEM  </t>
  </si>
  <si>
    <t xml:space="preserve">VODOMER  DN 20 - VOLUMETRIČNI               </t>
  </si>
  <si>
    <t xml:space="preserve">VODOMER DN 25                </t>
  </si>
  <si>
    <t xml:space="preserve">VODOMER DN 25 - VOLUMETRIČNI               </t>
  </si>
  <si>
    <t xml:space="preserve">VODOMER  DN 32               </t>
  </si>
  <si>
    <t xml:space="preserve">VODOMER DN 32 - VOLUMETRIČNI               </t>
  </si>
  <si>
    <t xml:space="preserve">VODOMER  DN 40               </t>
  </si>
  <si>
    <t xml:space="preserve">VODOMER  DN 40 - VOLUMETRIČNI               </t>
  </si>
  <si>
    <t xml:space="preserve">Vodomer DN 15 -  servis </t>
  </si>
  <si>
    <t xml:space="preserve">Vodomer DN 20  -  servis </t>
  </si>
  <si>
    <t xml:space="preserve">Vodomer DN 25  -  servis </t>
  </si>
  <si>
    <t xml:space="preserve">Vodomer DN 30  -  servis </t>
  </si>
  <si>
    <t xml:space="preserve">Vodomer DN 40  -  servis </t>
  </si>
  <si>
    <t>Vodomer DN 50  - merilni vložek L=200 mm</t>
  </si>
  <si>
    <t>Vodomer DN 50  - merilni vložek L=270 mm</t>
  </si>
  <si>
    <t>Vodomer DN 80 - merilni vložek L=225 mm</t>
  </si>
  <si>
    <t>Vodomer DN 80 - merilni vložek L=300 mm</t>
  </si>
  <si>
    <t xml:space="preserve">Vodomer DN 100  - merilni vložek L=250 mm </t>
  </si>
  <si>
    <t xml:space="preserve">Vodomer DN 100  - merilni vložek L=360 mm </t>
  </si>
  <si>
    <t>Vodomer DN 50 / 20 - merilni vložek</t>
  </si>
  <si>
    <t>Vodomer DN 80 / 20 - merilni vložek</t>
  </si>
  <si>
    <t>Vodomer DN 100 / 20 - merilni vložek</t>
  </si>
  <si>
    <t>Tesnilo spojnic DN 15</t>
  </si>
  <si>
    <t>Tesnilo spojnic DN 20</t>
  </si>
  <si>
    <t>Tesnilo spojnic DN 25</t>
  </si>
  <si>
    <t>Tesnilo spojnic DN 30</t>
  </si>
  <si>
    <t>Tesnilo spojnic DN 40</t>
  </si>
  <si>
    <t>Vmesni kos DN 50, z vijaki</t>
  </si>
  <si>
    <t>REED impulzni dajalnik</t>
  </si>
  <si>
    <t>HRI impulzni dajalnik</t>
  </si>
  <si>
    <t xml:space="preserve">CDL konektor </t>
  </si>
  <si>
    <t xml:space="preserve">GSM shranjevalnik podatkov </t>
  </si>
  <si>
    <t>Vodomer DN 15 "staro za novo"</t>
  </si>
  <si>
    <t>Vodomer DN 15 volumetrični "staro za novo"</t>
  </si>
  <si>
    <t>Vodomer DN 15- suhi 110 mm "staro za novo"</t>
  </si>
  <si>
    <t>Vodomer DN 20 "staro za novo"</t>
  </si>
  <si>
    <t>Vodomer DN 20 volumetrični "staro za novo"</t>
  </si>
  <si>
    <t>Vodomer DN 20 - suhi 130 mm "staro za novo"</t>
  </si>
  <si>
    <t>Vodomer DN 25 "staro za novo"</t>
  </si>
  <si>
    <t>Vodomer DN 32 "staro za novo"</t>
  </si>
  <si>
    <t>Vodomer DN 40 "staro za novo"</t>
  </si>
  <si>
    <t xml:space="preserve">Zaporni element hidranta je gumiran z EPDM/W270 antibakterijsko gumo, ki ima dokazilo o živilski neoporečnosti. </t>
  </si>
  <si>
    <t>elementa ter s tem omogoča daljšo življenjsko dobo.</t>
  </si>
  <si>
    <t>Hidrant je certificiran od priglašenega certifikacijskega organa v skladu z gradbeno direktivo 305/2011. Prilagamo dokazilo.</t>
  </si>
  <si>
    <t xml:space="preserve">T-KOS (OP) DN  80/80  VRT. PRIROBNICA            </t>
  </si>
  <si>
    <t xml:space="preserve">T-KOS (OP) DN 100/100  VRT. PRIROBNICA             </t>
  </si>
  <si>
    <t xml:space="preserve">T-KOS (OP) DN 100/ 80  VRT. PRIROBNICA             </t>
  </si>
  <si>
    <t xml:space="preserve">T-KOS (OP) DN  65/50  VRT. PRIROBNICA                </t>
  </si>
  <si>
    <t xml:space="preserve">T-KOS (OP) DN  65/65  VRT. PRIROBNICA        </t>
  </si>
  <si>
    <t xml:space="preserve">T-KOS (OP) DN  80/50 VRT. PRIROBNICA        </t>
  </si>
  <si>
    <t xml:space="preserve">T-KOS (OP) DN  80/65  VRT. PRIROBNICA        </t>
  </si>
  <si>
    <t xml:space="preserve">T-KOS (OP) DN 100/ 50  VRT. PRIROBNICA        </t>
  </si>
  <si>
    <t xml:space="preserve">T-KOS (OP) DN 125/ 80  VRT. PRIROBNICA                 </t>
  </si>
  <si>
    <t xml:space="preserve">T-KOS (OP) DN 125/100  VRT. PRIROBNICA               </t>
  </si>
  <si>
    <t xml:space="preserve">T-KOS (OP) DN 150/ 50  VRT. PRIROBNICA        </t>
  </si>
  <si>
    <t xml:space="preserve">T-KOS (OP) DN 150/ 80  VRT. PRIROBNICA        </t>
  </si>
  <si>
    <t xml:space="preserve">T-KOS (OP) DN 150/100  VRT. PRIROBNICA        </t>
  </si>
  <si>
    <t xml:space="preserve">T-KOS (OP) DN 150/150  VRT. PRIROBNICA        </t>
  </si>
  <si>
    <t xml:space="preserve">T-KOS (OP) DN 200/100  VRT. PRIROBNICA           </t>
  </si>
  <si>
    <t xml:space="preserve">T-KOS (OP) DN 200/150  VRT. PRIROBNICA        </t>
  </si>
  <si>
    <t xml:space="preserve">T-KOS (OP) DN 200/200  VRT. PRIROBNICA        </t>
  </si>
  <si>
    <t xml:space="preserve">T-KOS (OP) DN 200/80  VRT. PRIROBNICA        </t>
  </si>
  <si>
    <t>FFK-Q KOS (LP) DN  50/45 STOP.  VRT. PRIROBNICA</t>
  </si>
  <si>
    <t>FFK-Q KOS (LP) DN  50/90 STOP.  VRT. PRIROBNICA</t>
  </si>
  <si>
    <t>FFK-Q KOS (LP) DN  65/45 STOP.  VRT. PRIROBNICA</t>
  </si>
  <si>
    <t>FFK-Q KOS (LP) DN  65/90 STOP.  VRT. PRIROBNICA</t>
  </si>
  <si>
    <t>FFK-Q KOS (LP) DN  80/22* STOP.  VRT. PRIROBNICA</t>
  </si>
  <si>
    <t>FFK-Q KOS (LP) DN  80/45 STOP.  VRT. PRIROBNICA</t>
  </si>
  <si>
    <t>FFK-Q KOS (LP) DN  80/90 STOP.   VRT. PRIROBNICA</t>
  </si>
  <si>
    <t>FFK-Q KOS (LP) DN 100/22 STOP.  VRT. PRIROBNICA</t>
  </si>
  <si>
    <t xml:space="preserve">FFK-Q KOS (LP) DN 100/30 STOP.  VRT. PRIROBNICA </t>
  </si>
  <si>
    <t xml:space="preserve">FFK-Q KOS (LP) DN 100/45 STOP.  VRT. PRIROBNICA </t>
  </si>
  <si>
    <t xml:space="preserve">FFK-Q KOS (LP) DN 100/90 STOP.  VRT. PRIROBNICA  </t>
  </si>
  <si>
    <t xml:space="preserve">FFK-Q KOS (LP) DN 125/11 STOP.   VRT. PRIROBNICA   </t>
  </si>
  <si>
    <t xml:space="preserve">FFK-Q KOS (LP) DN 125/22 STOP.   VRT. PRIROBNICA  </t>
  </si>
  <si>
    <t xml:space="preserve">FFK-Q KOS (LP) DN 125/45 STOP.   VRT. PRIROBNICA </t>
  </si>
  <si>
    <t xml:space="preserve">FFK-Q KOS (LP) DN 125/90 STOP.  VRT. PRIROBNICA </t>
  </si>
  <si>
    <t xml:space="preserve">FFK-Q KOS (LP) DN 150/11 STOP.  VRT. PRIROBNICA </t>
  </si>
  <si>
    <t xml:space="preserve">FFK-Q KOS (LP) DN 150/22 STOP.  VRT. PRIROBNICA </t>
  </si>
  <si>
    <t xml:space="preserve">FFK-Q KOS (LP) DN 150/30 STOP.  VRT. PRIROBNICA </t>
  </si>
  <si>
    <t>FFK-Q KOS (LP) DN 150/45 STOP.  VRT. PRIROBNICA</t>
  </si>
  <si>
    <t>FFK-Q KOS (LP) DN 150/90 STOP.  VRT. PRIROBNICA</t>
  </si>
  <si>
    <t xml:space="preserve">FFK-Q KOS (LP) DN 200/11 STOP.  VRT. PRIROBNICA </t>
  </si>
  <si>
    <t>FFK-Q KOS (LP) DN 200/22 STOP.   VRT. PRIROBNICA</t>
  </si>
  <si>
    <t>FFK-Q KOS (LP) DN 200/45 STOP.  VRT. PRIROBNICA</t>
  </si>
  <si>
    <t xml:space="preserve">FFK-Q KOS (LP) DN  80/11* STOP.   VRT. PRIROBNICA </t>
  </si>
  <si>
    <t xml:space="preserve">FFK-Q KOS (LP) DN 100/11 STOP.   VRT. PRIROBNICA </t>
  </si>
  <si>
    <t xml:space="preserve">XR-KOS DN  100/80"    </t>
  </si>
  <si>
    <t xml:space="preserve">XR-KOS DN  150/100"                </t>
  </si>
  <si>
    <t>REDUCIRNA PRIROBNICA</t>
  </si>
  <si>
    <t xml:space="preserve">XR-KOS DN  125/80"    </t>
  </si>
  <si>
    <t xml:space="preserve">XR-KOS DN  125/100"    </t>
  </si>
  <si>
    <t>2047</t>
  </si>
  <si>
    <t>CEV STIGMAFLEX  110 (kos 6m)</t>
  </si>
  <si>
    <t>148.</t>
  </si>
  <si>
    <t>149.</t>
  </si>
  <si>
    <t>150.</t>
  </si>
  <si>
    <t>151.</t>
  </si>
  <si>
    <t>152.</t>
  </si>
  <si>
    <t>153.</t>
  </si>
  <si>
    <t>154.</t>
  </si>
  <si>
    <t>155.</t>
  </si>
  <si>
    <r>
      <t xml:space="preserve">pri </t>
    </r>
    <r>
      <rPr>
        <b/>
        <sz val="9"/>
        <rFont val="Arial"/>
        <family val="2"/>
        <charset val="238"/>
      </rPr>
      <t>posebnih pogojih (glej točko 155.)</t>
    </r>
    <r>
      <rPr>
        <sz val="9"/>
        <rFont val="Arial"/>
        <family val="2"/>
        <charset val="238"/>
      </rPr>
      <t xml:space="preserve"> za posamezne artikle,  ter da v obeh položajih dosegajo najmanj metrološki  razred B ali R80 (MID).  </t>
    </r>
  </si>
  <si>
    <t>Tesnilo: EPDM Grade E po EN 681. Tesnilna prirobnica: do DN 300 po EN 1563 in nad DN 300 po EN 10025.</t>
  </si>
  <si>
    <t>Možnost naknadne nadgradnje z el. motornim pogonom brez posega v konstrukcijo zasuna (z adapterjem).</t>
  </si>
  <si>
    <t xml:space="preserve">nacionalnih EEC (redno in izredno) in po  MID (redno in izredno) pravilnikih. Priloga k akreditacijski listini: iz nje je razvidno, da ponudnik  </t>
  </si>
  <si>
    <t>dvojno montažno ročko, za lažjo vgradnjo.</t>
  </si>
  <si>
    <t xml:space="preserve">Gumirani zaporni element hidranta tesni v ventilu na površini, ki je iz nerjevečega materiala  AISI 304. </t>
  </si>
  <si>
    <t>Vodomeri morajo biti označeni -overjeni po veljavnih pravilnikih</t>
  </si>
  <si>
    <t>Vsi stroški overitve morajo biti vključeni v ceno.</t>
  </si>
  <si>
    <t xml:space="preserve">Ponudnik lahko ponudi možnost zamenjave vodomerov po sistemu staro za novo. V tem primeru morajo dobavljeni vodomeri izpolnjevati </t>
  </si>
  <si>
    <t>Ponudnik ima zagotovljen servis ponujenih vodomerov in obstoječih vodomerov SPX – Sensus.</t>
  </si>
  <si>
    <t xml:space="preserve">nacionalnih in po  MID (redno in izredno) pravilnikih. Priloga k akreditacijski listini: iz nje je razvidno, da ponudnik  </t>
  </si>
  <si>
    <t>v RS ali z originalno tipsko odobritvijo EU.</t>
  </si>
  <si>
    <t xml:space="preserve">Fazonski kosi izdelani iz duktilne litine GGG 400 v skladu z EN 545, z zunanjo in notranjo epoksi zaščito min. debeline 70 </t>
  </si>
  <si>
    <t>Cevi izdelane na obojko v skladu s SIST EN 545 z odgovarjajočimi spoji za različne primere vgradnje in različne kombinacije obojke in</t>
  </si>
  <si>
    <t xml:space="preserve">Fazonski kosi izdelani iz nodularne litine v skladu z EN 545, z zunanjo in notranjo zaščito po postopku kataforeze min. debeline </t>
  </si>
  <si>
    <t>Linearni razteznostni koeficient = 0,15 mm / mK,</t>
  </si>
  <si>
    <t>Toplotna prevodnost = 38 WK-1m-1,</t>
  </si>
  <si>
    <t>Modul elastičnosti: E |1min| ≥ 1100 Mpa,</t>
  </si>
  <si>
    <t>Površinska električna upornost &gt; 10 14 Ω.</t>
  </si>
  <si>
    <r>
      <rPr>
        <sz val="8"/>
        <rFont val="Arial"/>
        <family val="2"/>
        <charset val="238"/>
      </rPr>
      <t>Specifična masa</t>
    </r>
    <r>
      <rPr>
        <sz val="9"/>
        <rFont val="Arial"/>
        <family val="2"/>
        <charset val="238"/>
      </rPr>
      <t xml:space="preserve"> &gt; 950 kg / m3,</t>
    </r>
  </si>
  <si>
    <t>Pri navedbi standardov v tehničnih pogojih se upoštevajo najnovejše izdaje teh standardov! Priložite tudi zahtevana dokazila.</t>
  </si>
  <si>
    <t>CEVI DUKTIL DN  80, (na primer STD spoj)</t>
  </si>
  <si>
    <t>Količine</t>
  </si>
  <si>
    <t>1.1.</t>
  </si>
  <si>
    <t>1.2.</t>
  </si>
  <si>
    <t>Pri nekaterih identih oziroma materialih je ocenjena količina 1 kos z namenom, da pridobimo ceno za prihodnje obdobje, če bomo ta artikel potrebovali.</t>
  </si>
  <si>
    <t>Cena za posamezni material</t>
  </si>
  <si>
    <t>2.1.</t>
  </si>
  <si>
    <t>3.1.</t>
  </si>
  <si>
    <t>Skupna ocenjena vrednost</t>
  </si>
  <si>
    <t>Pripravil:</t>
  </si>
  <si>
    <t>Bojan Gašperin</t>
  </si>
  <si>
    <t xml:space="preserve">Gre za okvirne količine, ki so ocenjene na osnovi preteklega leta, preteklih treh let in ocene potrebe po vodovodnem in kanalizacijskem materialu </t>
  </si>
  <si>
    <t>1.0.</t>
  </si>
  <si>
    <t>2.0.</t>
  </si>
  <si>
    <t>3.0.</t>
  </si>
  <si>
    <r>
      <rPr>
        <sz val="16"/>
        <color indexed="8"/>
        <rFont val="Arial"/>
        <family val="2"/>
        <charset val="238"/>
      </rPr>
      <t xml:space="preserve">Predmet: </t>
    </r>
    <r>
      <rPr>
        <b/>
        <sz val="16"/>
        <color indexed="8"/>
        <rFont val="Arial"/>
        <family val="2"/>
        <charset val="238"/>
      </rPr>
      <t>Način določitve ocenjene vrednosti</t>
    </r>
  </si>
  <si>
    <t>Prirobnični fazonski kosi morajo imeti vrtljivo prirobnico.</t>
  </si>
  <si>
    <t>Livar Ivančna Gorica</t>
  </si>
  <si>
    <t xml:space="preserve">TT-KOS (KP) DN 125/125 VRT. PRIROBNICA          </t>
  </si>
  <si>
    <t xml:space="preserve">203000120               </t>
  </si>
  <si>
    <t xml:space="preserve">203000430               </t>
  </si>
  <si>
    <t xml:space="preserve">203002630               </t>
  </si>
  <si>
    <t xml:space="preserve">203100430               </t>
  </si>
  <si>
    <t xml:space="preserve">204102520               </t>
  </si>
  <si>
    <t xml:space="preserve">204506930               </t>
  </si>
  <si>
    <t xml:space="preserve">206100230               </t>
  </si>
  <si>
    <t xml:space="preserve">206100630               </t>
  </si>
  <si>
    <t xml:space="preserve">206100830               </t>
  </si>
  <si>
    <t xml:space="preserve">201700320               </t>
  </si>
  <si>
    <t xml:space="preserve">100420100               </t>
  </si>
  <si>
    <t xml:space="preserve">100100330               </t>
  </si>
  <si>
    <t xml:space="preserve">200112120               </t>
  </si>
  <si>
    <t xml:space="preserve">240000200               </t>
  </si>
  <si>
    <t xml:space="preserve">240000500               </t>
  </si>
  <si>
    <t xml:space="preserve">240001100               </t>
  </si>
  <si>
    <t xml:space="preserve">240002300               </t>
  </si>
  <si>
    <t xml:space="preserve">209600100               </t>
  </si>
  <si>
    <t xml:space="preserve">209600110               </t>
  </si>
  <si>
    <t xml:space="preserve">209600120               </t>
  </si>
  <si>
    <t xml:space="preserve">209600130               </t>
  </si>
  <si>
    <t xml:space="preserve">209600140               </t>
  </si>
  <si>
    <t xml:space="preserve">209600150               </t>
  </si>
  <si>
    <t xml:space="preserve">209600200               </t>
  </si>
  <si>
    <t xml:space="preserve">209600210               </t>
  </si>
  <si>
    <t xml:space="preserve">209600220               </t>
  </si>
  <si>
    <t xml:space="preserve">209600230               </t>
  </si>
  <si>
    <t xml:space="preserve">209600240               </t>
  </si>
  <si>
    <t xml:space="preserve">209600250               </t>
  </si>
  <si>
    <t xml:space="preserve">209600300               </t>
  </si>
  <si>
    <t xml:space="preserve">209600310               </t>
  </si>
  <si>
    <t xml:space="preserve">209600320               </t>
  </si>
  <si>
    <t xml:space="preserve">209600330               </t>
  </si>
  <si>
    <t xml:space="preserve">209600340               </t>
  </si>
  <si>
    <t xml:space="preserve">209600350               </t>
  </si>
  <si>
    <t xml:space="preserve">209600630               </t>
  </si>
  <si>
    <t xml:space="preserve">209600650               </t>
  </si>
  <si>
    <t xml:space="preserve">219641050               </t>
  </si>
  <si>
    <t xml:space="preserve">219641060               </t>
  </si>
  <si>
    <t xml:space="preserve">219607260               </t>
  </si>
  <si>
    <t xml:space="preserve">219607270               </t>
  </si>
  <si>
    <t xml:space="preserve">219607280               </t>
  </si>
  <si>
    <t xml:space="preserve">219651070               </t>
  </si>
  <si>
    <t xml:space="preserve">219651080               </t>
  </si>
  <si>
    <t xml:space="preserve">219651090               </t>
  </si>
  <si>
    <t xml:space="preserve">600018110               </t>
  </si>
  <si>
    <t xml:space="preserve">600018210               </t>
  </si>
  <si>
    <t xml:space="preserve">600018310               </t>
  </si>
  <si>
    <t xml:space="preserve">600018410               </t>
  </si>
  <si>
    <t xml:space="preserve">600018510               </t>
  </si>
  <si>
    <t xml:space="preserve">600018710               </t>
  </si>
  <si>
    <t xml:space="preserve">600018900               </t>
  </si>
  <si>
    <t xml:space="preserve">600021020               </t>
  </si>
  <si>
    <t xml:space="preserve">205701050               </t>
  </si>
  <si>
    <t xml:space="preserve">301002400               </t>
  </si>
  <si>
    <t xml:space="preserve">301005400               </t>
  </si>
  <si>
    <t xml:space="preserve">301008400               </t>
  </si>
  <si>
    <t xml:space="preserve">301011400               </t>
  </si>
  <si>
    <t xml:space="preserve">301014400               </t>
  </si>
  <si>
    <t xml:space="preserve">301017400               </t>
  </si>
  <si>
    <t xml:space="preserve">301020400               </t>
  </si>
  <si>
    <t xml:space="preserve">301023400               </t>
  </si>
  <si>
    <t xml:space="preserve">301026400               </t>
  </si>
  <si>
    <t xml:space="preserve">301029400               </t>
  </si>
  <si>
    <t xml:space="preserve">301030700               </t>
  </si>
  <si>
    <t xml:space="preserve">301031600               </t>
  </si>
  <si>
    <t xml:space="preserve">301034300               </t>
  </si>
  <si>
    <t xml:space="preserve">215020000               </t>
  </si>
  <si>
    <t xml:space="preserve">200500700               </t>
  </si>
  <si>
    <t xml:space="preserve">100501110               </t>
  </si>
  <si>
    <t xml:space="preserve">100501610               </t>
  </si>
  <si>
    <t xml:space="preserve">207201000               </t>
  </si>
  <si>
    <t xml:space="preserve">207201750               </t>
  </si>
  <si>
    <t xml:space="preserve">207202350               </t>
  </si>
  <si>
    <t xml:space="preserve">207202423               </t>
  </si>
  <si>
    <t xml:space="preserve">207205310               </t>
  </si>
  <si>
    <t>Koda_ponudnik</t>
  </si>
  <si>
    <t>Prosimo, odgovorite ali izdelki in storitve, ki jih navajate v ponudbi izpolnjujejo navedene tehnične pogoje v nadaljevanju.</t>
  </si>
  <si>
    <t>Ponudniki lahko ponudijo kateregakoli proizvajalca z enako ali boljšo kvaliteto opisanega materiala, ki zadostujejo</t>
  </si>
  <si>
    <t xml:space="preserve">razpisnim tehničnim pogojem. </t>
  </si>
  <si>
    <t>Cevi so na zunanji strani zaščitene z zlitino Zn + Al min. debeline 400 g/m2 v razmerju 85 % Zn in ostalo Al ter druge kovine in modrim pokrivnim</t>
  </si>
  <si>
    <t xml:space="preserve">slojem. </t>
  </si>
  <si>
    <t xml:space="preserve">tesnil (STD, STD - VI, TYT, TYT - SIT +, STD Ve, UNI Ve, TIS-K) in dolžino 6 m. Na notranji strani so zaščitene s cementno malto; vse v skladu </t>
  </si>
  <si>
    <t>Liti deli  so izdelani iz nodularne litine.</t>
  </si>
  <si>
    <t>Dokazilo, da nadzemni hidrant izpolnjuje pogoje v skladu z gradbeno direktivo 305/2011.</t>
  </si>
  <si>
    <t>HIDRANT PODZ. DN  80/750</t>
  </si>
  <si>
    <t>Podzemni hidrant je izdelan v skladu z EN 14339. Pretočnost hidranta DN 80 mora biti &gt;=110m3/h.</t>
  </si>
  <si>
    <t>ZASUN F5 in KOMPENZACIJSKI ZASUN F5</t>
  </si>
  <si>
    <t>Kompenzacijski zasun</t>
  </si>
  <si>
    <t>Kompenzacijski zasuni od istega proizvajalka kot zasuni F4 in F5</t>
  </si>
  <si>
    <t>29.a</t>
  </si>
  <si>
    <t>EV ZASUN F5 S KOMPENZACIJO DN  80</t>
  </si>
  <si>
    <t>EV ZASUN F5 S KOMPENZACIJO DN  100</t>
  </si>
  <si>
    <t>ZASUN F5 KOMPENZACIJA</t>
  </si>
  <si>
    <t>2017</t>
  </si>
  <si>
    <t xml:space="preserve">Cevi morajo biti opremljene z odgovarjajočimi obojčnimi tesnili v skladu s SIST EN 681-1. Prilagamo dokazilo.  Obojčno tesnilo je zaradi </t>
  </si>
  <si>
    <t>zagotovitve kvalitete spoja preizkušeno skupaj s cevmi. Prilagamo dokazilo.</t>
  </si>
  <si>
    <t>Fazonski kosi morajo biti opremljeni z odgovarjajočimi obojčnimi tesnili v skladu s SIST EN 681-1. Prilagamo dokazilo.  Obojčno tesnilo je</t>
  </si>
  <si>
    <t xml:space="preserve"> zaradi zagotovitve kvalitete spoja preizkušeno skupaj s fazonskim kosom. Prilagamo dokazilo.</t>
  </si>
  <si>
    <t>tesnilom (velja za blagovni skupini 24 in 26).</t>
  </si>
  <si>
    <t>63.a</t>
  </si>
  <si>
    <t>Opomba:</t>
  </si>
  <si>
    <r>
      <t>Vir podatkov za cene in količine je Largo preko Acccessovega modula na povezavi:</t>
    </r>
    <r>
      <rPr>
        <sz val="10"/>
        <color indexed="30"/>
        <rFont val="Arial"/>
        <family val="2"/>
        <charset val="238"/>
      </rPr>
      <t xml:space="preserve"> </t>
    </r>
  </si>
  <si>
    <t>\\Terastation\vokacn\KOMUNALNI MODUL\Kontorla porabe material.mdb</t>
  </si>
  <si>
    <t>1.1. Urejanje cenikov in matičnih podatkov</t>
  </si>
  <si>
    <t>7 (a). Cenik za oceno vrednosti za razpis</t>
  </si>
  <si>
    <r>
      <t xml:space="preserve">Poizvedba: </t>
    </r>
    <r>
      <rPr>
        <sz val="10"/>
        <color indexed="30"/>
        <rFont val="Arial"/>
        <family val="2"/>
        <charset val="238"/>
      </rPr>
      <t>P_00_CENIK_01</t>
    </r>
  </si>
  <si>
    <t>Pridobivanje podatkov</t>
  </si>
  <si>
    <t>Pri primerjavi cen pridobljenih na novem razpisu je potrebno primerjavo napraviti s količinami za ta novi razpis, cenami iz preteklega razpisa in cenami novega razpisa.</t>
  </si>
  <si>
    <t>Antikorozijska zaščita je Epoxi min. 250 mikronov ali Rilsan nylon 11, EPDM tesnilo.</t>
  </si>
  <si>
    <t xml:space="preserve">Tolerančno območje je enako ali večje, kot je v popisu artiklov, oziroma je enako ali večje navzdol (manjši premer cevi od minimalnega) in/ ali </t>
  </si>
  <si>
    <t>je enako ali večje navzgor (večji premer cevi od maksimalnega) pri posamezni dimenziji.</t>
  </si>
  <si>
    <t>Ocenjena količina razpis 2020 KONČNO</t>
  </si>
  <si>
    <t>Vodomerni jašek globine min. 1,2 m z vgrajeno vso pripadajočo in v nadaljevanju zahtevano opremo, razen vodomera.</t>
  </si>
  <si>
    <t xml:space="preserve">Material dovodne (1") in odvodne (3/4") cevi PE/RT/PE ali PEHD cevi so na dovodni in odvodni strani opremljene s hitrimi </t>
  </si>
  <si>
    <t>Vodomerni jašek tipske izvedbe iz umetne mase, obodne togosti min. SN 6 zaradi konstrukcijske stabilnosti pri zasipavanju.</t>
  </si>
  <si>
    <t>Elementi jaška, ki so v stiku s pitno vodo, imajo dokazilo o živilski neoporečnosti izdelka.</t>
  </si>
  <si>
    <t>Jašek je opremljen z nerjavečim kovinskim ali plastičnim obročem ali kovinskim obročem iz jeklene oz. nodularne litine,</t>
  </si>
  <si>
    <t>Minimalni notranji premer telesa jaška (brez upoštevane termoizolacije)  je 500 mm ali ovalne oblike notranjih mer min. 600 mm x 400 mm.</t>
  </si>
  <si>
    <t>Ventila pred in za vodomerom sta ravna krogelna ventila težke izvedbe (≥PN 40) ter standardne dolžine, montirana v jašek tako, da je možna</t>
  </si>
  <si>
    <t>lovilec nesnage (≥PN 20), t-kos, čep, spojke in možnost montaže zračnika ali vrtne pipe.</t>
  </si>
  <si>
    <t>ki pri vgrajenem jašku ločuje LTŽ pokrov in sedež LTŽ pokrova.</t>
  </si>
  <si>
    <t>V primeru enake vrednosti sklopa E se izbere ponudnika, ki v standardni izvedbi ponuja večjo nosilnost LTŽ pokrova jaška.</t>
  </si>
  <si>
    <t xml:space="preserve">NAVRT.ZASUN DN 250 FE,SAL          </t>
  </si>
  <si>
    <t xml:space="preserve">NAVRT.ZASUN  DN 140  PVC,PE        </t>
  </si>
  <si>
    <t xml:space="preserve">NAVRT.ZASUN  DN 225  PVC,PE        </t>
  </si>
  <si>
    <t xml:space="preserve">CESTNA KAPA TELESKOPSKA DN 125/200 </t>
  </si>
  <si>
    <t xml:space="preserve">VIJAK M 24X80 A2 INOX              </t>
  </si>
  <si>
    <t xml:space="preserve">CEVI  PE 100 180 X 16 (dolžina 12 m)       </t>
  </si>
  <si>
    <t xml:space="preserve">CEVI  PE 100 200 X 16 (dolžina 12 m)      </t>
  </si>
  <si>
    <t xml:space="preserve">MATICA M 24 A2 INOX                </t>
  </si>
  <si>
    <t xml:space="preserve">T-KOS (OP) DN 250/200 VRT. PRIROB. </t>
  </si>
  <si>
    <t xml:space="preserve">X-KOS (ZP) DN 250                  </t>
  </si>
  <si>
    <t xml:space="preserve">X-KOS (ZP) DN 300                  </t>
  </si>
  <si>
    <t xml:space="preserve">X-KOS (ZP) DN 300/2"               </t>
  </si>
  <si>
    <t xml:space="preserve">FF-KOS (SP) DN 150/200             </t>
  </si>
  <si>
    <t xml:space="preserve">FF-KOS (SP) DN 150/300             </t>
  </si>
  <si>
    <t xml:space="preserve">FF-KOS (SP) DN 200/300             </t>
  </si>
  <si>
    <t xml:space="preserve">FFR-KOS (RP)L 300 DN 350/300       </t>
  </si>
  <si>
    <t xml:space="preserve">FF-KOS (SP) DN 125/200             </t>
  </si>
  <si>
    <t xml:space="preserve">FF-KOS (SP) DN 125/300             </t>
  </si>
  <si>
    <t xml:space="preserve">FF-KOS (SP) DN 125/400             </t>
  </si>
  <si>
    <t xml:space="preserve">FF-KOS (SP) DN 125/500             </t>
  </si>
  <si>
    <t xml:space="preserve">FF-KOS (SP) DN 125/600             </t>
  </si>
  <si>
    <t>2041</t>
  </si>
  <si>
    <t xml:space="preserve">FF-KOS (SP) DN 150/400             </t>
  </si>
  <si>
    <t xml:space="preserve">FF-KOS (SP) DN 150/500             </t>
  </si>
  <si>
    <t xml:space="preserve">FF-KOS (SP) DN 200/400             </t>
  </si>
  <si>
    <t xml:space="preserve">FF-KOS (SP) DN 200/500             </t>
  </si>
  <si>
    <t xml:space="preserve">FF-KOS (SP) DN 200/900             </t>
  </si>
  <si>
    <t xml:space="preserve">FF-KOS (SP) DN 250/400             </t>
  </si>
  <si>
    <t xml:space="preserve">FF-KOS (SP) DN 250/500             </t>
  </si>
  <si>
    <t xml:space="preserve">FF-KOS (SP) DN 250/600             </t>
  </si>
  <si>
    <t xml:space="preserve">FF-KOS (SP) DN 250/800             </t>
  </si>
  <si>
    <t xml:space="preserve">FF-KOS (SP) DN 250/1000            </t>
  </si>
  <si>
    <t xml:space="preserve">FF-KOS (SP) DN 300/800             </t>
  </si>
  <si>
    <t xml:space="preserve">FF-KOS (SP) DN 300/1000            </t>
  </si>
  <si>
    <t xml:space="preserve">FF-KOS (SP) DN  400/500            </t>
  </si>
  <si>
    <t xml:space="preserve">FF-KOS (SP) DN  400/800            </t>
  </si>
  <si>
    <t xml:space="preserve">FF-KOS (SP) DN  400/1000           </t>
  </si>
  <si>
    <t xml:space="preserve">FF-KOS (SP) DN 500/800             </t>
  </si>
  <si>
    <t>FF-KOS (SP) DN 300/500</t>
  </si>
  <si>
    <t>TESNILA PLOSCATA JEKLENI OBR.DN 250</t>
  </si>
  <si>
    <t>TESNILA PLOSCATA JEKLENI OBR.DN 300</t>
  </si>
  <si>
    <t>TESNILA PLOSCATA JEKLENI OBR.DN 400</t>
  </si>
  <si>
    <t>TESNILA PLOSCATA JEKLENI OBR.DN 350</t>
  </si>
  <si>
    <t xml:space="preserve">N-KOS (LS) DN 150 VRT. PRIROBNICA  </t>
  </si>
  <si>
    <t xml:space="preserve">N-KOS (LS) DN  50 VRT. PRIROBNICA  </t>
  </si>
  <si>
    <t xml:space="preserve">TT-KOS (KP) DN 150/100             </t>
  </si>
  <si>
    <t xml:space="preserve">TT-KOS (KP) DN 150/150 EPOXY       </t>
  </si>
  <si>
    <t>ZAPABS_staro</t>
  </si>
  <si>
    <t>EV ZASUN F4 DN 250</t>
  </si>
  <si>
    <t>VRTLJIVO KOLENO NAVR.ZASUNA 5/4</t>
  </si>
  <si>
    <t xml:space="preserve">T-KOS (OP) DN 125/50 VRT. PRIROB.  </t>
  </si>
  <si>
    <t xml:space="preserve">T-KOS (OP) DN 150/125 VRT. PRIROB. </t>
  </si>
  <si>
    <t xml:space="preserve">T-KOS (OP) DN 200/125 VRT. PRIROB. </t>
  </si>
  <si>
    <t xml:space="preserve">T-KOS (OP) DN 250/250 VRT. PRIROB. </t>
  </si>
  <si>
    <t xml:space="preserve">T-KOS (OP) DN 300/80 VRT. PRIROB.  </t>
  </si>
  <si>
    <t xml:space="preserve">T-KOS (OP) DN 300/150 VRT. PRIROB. </t>
  </si>
  <si>
    <t xml:space="preserve">T-KOS (OP) DN 300/200 VRT. PRIROB. </t>
  </si>
  <si>
    <t xml:space="preserve">T-KOS (OP) DN 300/300 VRT. PRIROB. </t>
  </si>
  <si>
    <t>2030</t>
  </si>
  <si>
    <t xml:space="preserve">REPARATURNA OBJEMKA TIP 166        </t>
  </si>
  <si>
    <t xml:space="preserve">REPARATURNA OBJEMKA TIP 178        </t>
  </si>
  <si>
    <t xml:space="preserve">REPARATURNA OBJEMKA TIP 190        </t>
  </si>
  <si>
    <t xml:space="preserve">REPARATURNA OBJEMKA TIP 215        </t>
  </si>
  <si>
    <t xml:space="preserve">REPARATURNA OBJEMKA TIP 233        </t>
  </si>
  <si>
    <t>1005</t>
  </si>
  <si>
    <t>1006</t>
  </si>
  <si>
    <t>1007</t>
  </si>
  <si>
    <t>1008</t>
  </si>
  <si>
    <t xml:space="preserve">FF-KOS (SP) DN  50/100             </t>
  </si>
  <si>
    <t xml:space="preserve">FF-KOS (SP) DN  50/500             </t>
  </si>
  <si>
    <t xml:space="preserve">FF-KOS (SP) DN  65/200             </t>
  </si>
  <si>
    <t xml:space="preserve">FF-KOS (SP) DN  65/600             </t>
  </si>
  <si>
    <t xml:space="preserve">FF-KOS (SP) DN  65/1000            </t>
  </si>
  <si>
    <t xml:space="preserve">FF-KOS (SP) DN  80/100             </t>
  </si>
  <si>
    <t xml:space="preserve">FF-KOS (SP) DN  80/700             </t>
  </si>
  <si>
    <t xml:space="preserve">FF-KOS (SP) DN 100/400             </t>
  </si>
  <si>
    <t xml:space="preserve">FF-KOS (SP) DN 100/700             </t>
  </si>
  <si>
    <t xml:space="preserve">FFK-Q KOS (LP) DN 250/90 STOP.     </t>
  </si>
  <si>
    <t xml:space="preserve">FFK-Q KOS (LP) DN 300/22 STOP.     </t>
  </si>
  <si>
    <t xml:space="preserve">FFK-Q KOS (LP) DN 300/11 STOP.     </t>
  </si>
  <si>
    <t xml:space="preserve">FFK-Q KOS (LP) DN 300/45 STOP.     </t>
  </si>
  <si>
    <t xml:space="preserve">FFK-Q KOS (LP) DN 300/90 STOP.     </t>
  </si>
  <si>
    <t>2043</t>
  </si>
  <si>
    <t xml:space="preserve">FFR-KOS (RP)L 200 DN 125/ 50       </t>
  </si>
  <si>
    <t xml:space="preserve">FFR-KOS (RP)L 200 DN 150/ 50       </t>
  </si>
  <si>
    <t xml:space="preserve">FFR-KOS (RP)L 300 DN 200/ 80       </t>
  </si>
  <si>
    <t xml:space="preserve">FFR-KOS (RP)L 300 DN 200/125       </t>
  </si>
  <si>
    <t xml:space="preserve">FFR-KOS (RP)L 300 DN 250/150       </t>
  </si>
  <si>
    <t xml:space="preserve">FFR-KOS (RP)L 300 DN 250/200       </t>
  </si>
  <si>
    <t xml:space="preserve">FFR-KOS (RP)L 300 DN 300/150       </t>
  </si>
  <si>
    <t xml:space="preserve">FFR-KOS (RP)L 300 DN 300/200       </t>
  </si>
  <si>
    <t xml:space="preserve">FFR-KOS (RP)L 300 DN 300/250       </t>
  </si>
  <si>
    <t xml:space="preserve">MDK-KOS DN 125                     </t>
  </si>
  <si>
    <t xml:space="preserve">MDK-KOS DN 150                     </t>
  </si>
  <si>
    <t xml:space="preserve">MDK-KOS DN 200                     </t>
  </si>
  <si>
    <t xml:space="preserve">MDK-KOS DN 250                     </t>
  </si>
  <si>
    <t xml:space="preserve">EF KONCNIK PE100 SDR11 DN 63       </t>
  </si>
  <si>
    <t xml:space="preserve">EF KONCNIK PE100 SDR11 DN 140      </t>
  </si>
  <si>
    <t xml:space="preserve">EF KONCNIK PE100 SDR11 DN 160      </t>
  </si>
  <si>
    <t xml:space="preserve">EF KONČNIK PE100 SDR11 DN 180      </t>
  </si>
  <si>
    <t xml:space="preserve">EF KONČNIK PE100 SDR11 DN 125 </t>
  </si>
  <si>
    <t xml:space="preserve">EF KONČNIK PE100 SDR11 DN 110 </t>
  </si>
  <si>
    <t xml:space="preserve">EF REDUKCIJA PE100 SDR11 DN110-90  </t>
  </si>
  <si>
    <t xml:space="preserve">EF REDUKCIJA PE100 SDR11 DN 125-63 </t>
  </si>
  <si>
    <t xml:space="preserve">EF REDUKCIJA PE100 SDR11 DN 125-90 </t>
  </si>
  <si>
    <t>EF REDUKCIJA PE100 SDR11 DN 125-110</t>
  </si>
  <si>
    <t xml:space="preserve">EF PRIROBNICA PP  DN 63/50         </t>
  </si>
  <si>
    <t xml:space="preserve">EF PRIROBNICA PP DN 140/125        </t>
  </si>
  <si>
    <t xml:space="preserve">EF PRIROBNICA PP DN 160/150        </t>
  </si>
  <si>
    <t xml:space="preserve">EF PRIROBNICA PP  DN 225/200       </t>
  </si>
  <si>
    <t xml:space="preserve">OBOJKA VARILNA PE100 SDR 11 DN 63               </t>
  </si>
  <si>
    <t xml:space="preserve">OBOJKA VARILNA PE100 SDR 11 DN 140              </t>
  </si>
  <si>
    <t xml:space="preserve">OBOJKA VARILNA PE100 SDR 11DN 160              </t>
  </si>
  <si>
    <t xml:space="preserve">OBOJKA VARILNA PE100 SDR 11 DN 225              </t>
  </si>
  <si>
    <t xml:space="preserve">OBOJKA VARILNA PE100 SDR 11DN 180              </t>
  </si>
  <si>
    <t xml:space="preserve">EF KOLENO DN 90/90°                </t>
  </si>
  <si>
    <t xml:space="preserve">EF KOLENO DN 110/90°               </t>
  </si>
  <si>
    <t xml:space="preserve">EF KOLENO DN 125/90°               </t>
  </si>
  <si>
    <t xml:space="preserve">EF KOLENO DN 140/90°               </t>
  </si>
  <si>
    <t xml:space="preserve">EF KOLENO DN 160/90°               </t>
  </si>
  <si>
    <t xml:space="preserve">EF KOLENO DN 90/45°                </t>
  </si>
  <si>
    <t xml:space="preserve">EF KOLENO DN 110/45°               </t>
  </si>
  <si>
    <t xml:space="preserve">EF KOLENO DN 125/45°               </t>
  </si>
  <si>
    <t xml:space="preserve">EF KOLENO DN 140/45°               </t>
  </si>
  <si>
    <t xml:space="preserve">EF KOLENO DN 160/45°               </t>
  </si>
  <si>
    <t xml:space="preserve">EF KOLENO DN 180/45°               </t>
  </si>
  <si>
    <t xml:space="preserve">EF T KOS ELGEF PLUS PE100 DN90/90  </t>
  </si>
  <si>
    <t xml:space="preserve">EF T KOS PE100 SDR11 DN 110/110    </t>
  </si>
  <si>
    <t xml:space="preserve">EF T KOS ELGEF PLUS PE100 125/125  </t>
  </si>
  <si>
    <t xml:space="preserve">EF T KOS 90 RED. DN110-90          </t>
  </si>
  <si>
    <t xml:space="preserve">EF PRIROBNICA PP  DN 90/80        </t>
  </si>
  <si>
    <t xml:space="preserve">EF PRIROBNICA PP DN 110/100        </t>
  </si>
  <si>
    <t xml:space="preserve">EF PRIROBNICA PP DN 180/150   </t>
  </si>
  <si>
    <t xml:space="preserve">EF REDUKCIJA PE100 SDR11 DN 140-63 </t>
  </si>
  <si>
    <t xml:space="preserve">EF T KOS EGELF PLUS DN 140/90      </t>
  </si>
  <si>
    <t xml:space="preserve">EF T KOS ELGEF PLUS PE100 140/140  </t>
  </si>
  <si>
    <t xml:space="preserve">EF T EGELF PLUS DN 140/125         </t>
  </si>
  <si>
    <t xml:space="preserve">EF REDUKCIJA PE100 SDR11 DN90-63   </t>
  </si>
  <si>
    <t xml:space="preserve">EF T KOS ELGEF PLUS PE100 125/90   </t>
  </si>
  <si>
    <t xml:space="preserve">EF T KOS ELGEF PLUS DN 63/63       </t>
  </si>
  <si>
    <t xml:space="preserve">EF T KOS ELGEF PLUS DN 160/90      </t>
  </si>
  <si>
    <t xml:space="preserve">EF KONCNIK PE100 SDR11 DN 225      </t>
  </si>
  <si>
    <t xml:space="preserve">EF KOLENO DN 225/45°               </t>
  </si>
  <si>
    <t xml:space="preserve">EF KOLENO DN 225/90°               </t>
  </si>
  <si>
    <t xml:space="preserve">TESNILO DN 100, (na primer STD VI)  </t>
  </si>
  <si>
    <t xml:space="preserve">N-KOS (LS) DN 125 VRT. PRIROBNICA       </t>
  </si>
  <si>
    <t>FFK-Q KOS (LP) DN  80/30 STOP.  VRT. PRIROBNICA</t>
  </si>
  <si>
    <t>FFK-Q KOS (LP) DN 125/30 STOP.  VRT. PRIROBNICA</t>
  </si>
  <si>
    <t>FFK-Q KOS (LP) DN 200/90 STOP.  VRT. PRIROBNICA</t>
  </si>
  <si>
    <t>ZAPABS_ne</t>
  </si>
  <si>
    <t xml:space="preserve">CEVI DUKTIL DN 500, (na primer STD spoj)   </t>
  </si>
  <si>
    <t xml:space="preserve">CEVI DUKTIL DN 250, (na primer STD spoj)   </t>
  </si>
  <si>
    <t xml:space="preserve">EU DN 250                    </t>
  </si>
  <si>
    <t xml:space="preserve">EU DN 300                    </t>
  </si>
  <si>
    <t xml:space="preserve">MMK DN 250/11*                </t>
  </si>
  <si>
    <t xml:space="preserve">MMK DN 250/22*        </t>
  </si>
  <si>
    <t xml:space="preserve">MMK DN 250/45*        </t>
  </si>
  <si>
    <t xml:space="preserve">MMK DN 250/90*        </t>
  </si>
  <si>
    <t xml:space="preserve">MMK DN 300/11*                </t>
  </si>
  <si>
    <t>MMK DN 300/22*</t>
  </si>
  <si>
    <t xml:space="preserve">MMK DN 300/30*                </t>
  </si>
  <si>
    <t xml:space="preserve">MMK DN 300/45*               </t>
  </si>
  <si>
    <t xml:space="preserve">MMK DN 400/11*                </t>
  </si>
  <si>
    <t xml:space="preserve">MMK DN 400/22*               </t>
  </si>
  <si>
    <t xml:space="preserve">MMK DN 400/30*           </t>
  </si>
  <si>
    <t xml:space="preserve">MMK DN 400/45*                </t>
  </si>
  <si>
    <t xml:space="preserve">MMK DN 400/90*               </t>
  </si>
  <si>
    <t xml:space="preserve">MMA DN 125/100               </t>
  </si>
  <si>
    <t xml:space="preserve">MMA DN 150/100                                        </t>
  </si>
  <si>
    <t xml:space="preserve">CEVI  PE 100 125 X 16 (dolžina 12 m)   </t>
  </si>
  <si>
    <t xml:space="preserve">CEVI  PE 100 110 X 16 (v kolutu ali dolžina 12 m)                </t>
  </si>
  <si>
    <t xml:space="preserve">MMA DN 200/100                                           </t>
  </si>
  <si>
    <t xml:space="preserve">MMA DN 300/80                                            </t>
  </si>
  <si>
    <t xml:space="preserve">MMA DN 200/80                </t>
  </si>
  <si>
    <t xml:space="preserve">MMA DN 150/80                </t>
  </si>
  <si>
    <t>F-KOS DN  80</t>
  </si>
  <si>
    <t>F-KOS DN 100</t>
  </si>
  <si>
    <t>F-KOS DN 125</t>
  </si>
  <si>
    <t>F-KOS DN 150</t>
  </si>
  <si>
    <t>F-KOS DN 200</t>
  </si>
  <si>
    <t xml:space="preserve">F-KOS DN 300                     </t>
  </si>
  <si>
    <t>SKLOP C</t>
  </si>
  <si>
    <t>SKLOP F</t>
  </si>
  <si>
    <t>54.a</t>
  </si>
  <si>
    <t>54.b</t>
  </si>
  <si>
    <t>54.c</t>
  </si>
  <si>
    <t>54.d</t>
  </si>
  <si>
    <t>54.e</t>
  </si>
  <si>
    <t>54.f</t>
  </si>
  <si>
    <t>54.g</t>
  </si>
  <si>
    <t>54.h</t>
  </si>
  <si>
    <t>54.i</t>
  </si>
  <si>
    <t>54.j</t>
  </si>
  <si>
    <t>54.k</t>
  </si>
  <si>
    <t>Navojnimi priključki "G" so izdelani za cevne spoje po ISO 228.</t>
  </si>
  <si>
    <t>Alpro, Vodotehnik</t>
  </si>
  <si>
    <t>ZAPABS_AccSS</t>
  </si>
  <si>
    <t>Direktor:</t>
  </si>
  <si>
    <t>Matija Žiberna, mag. org.</t>
  </si>
  <si>
    <t>NE</t>
  </si>
  <si>
    <t>52.a</t>
  </si>
  <si>
    <t xml:space="preserve">EF KONČNIK PE100 SDR11 DN 90  </t>
  </si>
  <si>
    <t>Vsi artikli morajo imeti priključke za elektrofuzijsko varjenje, razen redukcije in končniki ter prirobnice.</t>
  </si>
  <si>
    <t>RAZPISNA CENA 2021</t>
  </si>
  <si>
    <t>CMC</t>
  </si>
  <si>
    <t xml:space="preserve">Razmerje </t>
  </si>
  <si>
    <t>CMC / COMA</t>
  </si>
  <si>
    <t>Kombiniran zračnik za tlake od 0,5 do min 16 bar.</t>
  </si>
  <si>
    <t>TESNILO DN 125, (na primer STD VI)</t>
  </si>
  <si>
    <t>TESNILO DN 150, (na primer STD VI)</t>
  </si>
  <si>
    <t>TESNILO DN 200, (na primer STD VI)</t>
  </si>
  <si>
    <t>TESNILO DN 250, (na primer STD VI)</t>
  </si>
  <si>
    <t>Dokazilo oz. certifikat, ki dokazuje kakovost notranje cementne obloge.</t>
  </si>
  <si>
    <t>Dokazilo oz. certifikat, da so cevi opremljene z odgovarjajočimi obojčnimi tesnili v skladu s SIST EN 681-1.</t>
  </si>
  <si>
    <t>Dokazilo oz. certifikat, ki dokazuje kakovost obojčnega spoja med cevjo in fazonskim kosom, tako da je ta spoj preizkušen skupaj s</t>
  </si>
  <si>
    <t>Dokazilo oz. certifikat, da so fazonski kosi opremljeni z odgovarjajočimi obojčnimi tesnili v skladu s SIST EN 681-1.</t>
  </si>
  <si>
    <t>Dokazilo oz. certifikat o skladnosti s standardon EN545-2010 (velja za blagovni skupini 24 in 26).</t>
  </si>
  <si>
    <t>cene 2020</t>
  </si>
  <si>
    <t>Koda_ponudnik_NOVO</t>
  </si>
  <si>
    <t>Ocena količina razpis 2022</t>
  </si>
  <si>
    <t>RAZPISNA CENA 2022</t>
  </si>
  <si>
    <t>SKUPAJ 2022</t>
  </si>
  <si>
    <t>Indeks 2022/2021</t>
  </si>
  <si>
    <t>Ocenjena cena 2022</t>
  </si>
  <si>
    <t>SKUPAJ OCENA 2022</t>
  </si>
  <si>
    <t>SKLOP SKUPAJ OCENA 2022</t>
  </si>
  <si>
    <t xml:space="preserve">Skupna ocenjena vrednost </t>
  </si>
  <si>
    <t>EUR je seštevek vseh zmnožkov posameznih količin in ocenjenih cen materialov.</t>
  </si>
  <si>
    <t>Prestavljen k A</t>
  </si>
  <si>
    <t xml:space="preserve">RAZPIS ZA NABAVO VODOVODNEGA IN KANALIZACIJSKEGA MATERIALA ZA LETO </t>
  </si>
  <si>
    <t>VRTLJIVO KOLENO NAVR.ZASUNA 6/4</t>
  </si>
  <si>
    <t>Ocena količina razpis 2023</t>
  </si>
  <si>
    <t>RAZPISNA CENA 2023</t>
  </si>
  <si>
    <t>SKUPAJ 2023</t>
  </si>
  <si>
    <t>SUM 2022</t>
  </si>
  <si>
    <t>OCENJENA CENA 2023</t>
  </si>
  <si>
    <t>SKUPAJ OCENA 2023</t>
  </si>
  <si>
    <t>SUM 2023</t>
  </si>
  <si>
    <t>Dokazilo oz. certifikat o živilski neoporečnosti vsega ponujenega materiala v sklopu B v skladu s Pravilnikom o pitni vodi.</t>
  </si>
  <si>
    <t>OSNOVNA CENA 2022</t>
  </si>
  <si>
    <t>Indeks 2022/2023</t>
  </si>
  <si>
    <t>DDV [%]</t>
  </si>
  <si>
    <t>Skupna ponudbena vrednost z DDV (EUR)</t>
  </si>
  <si>
    <t>DDV</t>
  </si>
  <si>
    <r>
      <t xml:space="preserve">Zadeva: </t>
    </r>
    <r>
      <rPr>
        <b/>
        <sz val="16"/>
        <color indexed="8"/>
        <rFont val="Arial"/>
        <family val="2"/>
        <charset val="238"/>
      </rPr>
      <t>OCENJENA VREDNOST</t>
    </r>
  </si>
  <si>
    <t>za prihodnje in naslednje leto.</t>
  </si>
  <si>
    <t>Dokazilo oz. certifikat, da so fazonski kosi izdelani iz nodularne litine v skladu z EN 545, z zunanjo in notranjo zaščito po postopku kataforeze</t>
  </si>
  <si>
    <t xml:space="preserve"> min. debeline 70 mikronov oz. po klasičnem postopku min. debeline 240 mikronov.</t>
  </si>
  <si>
    <t xml:space="preserve">Dokazilo oz. certifikat, da so cevi na zunanji strani zaščitene z zlitino Zn + Al min. debeline 400 g/m2 v razmerju 85 % Zn in ostalo Al ter </t>
  </si>
  <si>
    <t>druge kovine in modrim pokrivnim slojem.</t>
  </si>
  <si>
    <t xml:space="preserve">CEVI  PE 100  90 X 16 (v kolutu ali dolžina 12 m)                </t>
  </si>
  <si>
    <t xml:space="preserve">CEVI  PE 100  75 X 16 (v kolutu ali dolžina 12 m)                </t>
  </si>
  <si>
    <t xml:space="preserve">CEVI  PE 100  63 X 16 (v kolutu ali dolžina 12 m)                </t>
  </si>
  <si>
    <t>TESNILO DN 80, (na primer STD VI)</t>
  </si>
  <si>
    <t xml:space="preserve">TESNILO DN 300, (na primer STD VI)  </t>
  </si>
  <si>
    <t xml:space="preserve">TESNILO DN 400, (na primer STD VI)  </t>
  </si>
  <si>
    <t xml:space="preserve">TESNILO DN 500, (na primer STD VI)  </t>
  </si>
  <si>
    <t>RAZPISNA CENA 2025</t>
  </si>
  <si>
    <t>SKUPAJ 2025</t>
  </si>
  <si>
    <t>SUM 2025</t>
  </si>
  <si>
    <t>Ocena količina razpis 2025</t>
  </si>
  <si>
    <t>Indeks 2023/2025</t>
  </si>
  <si>
    <t>OCENJENA CENA 2025</t>
  </si>
  <si>
    <t>SKLOP SKUPAJ OCENA 2023</t>
  </si>
  <si>
    <t>SKUPAJ OCENA 2025</t>
  </si>
  <si>
    <t>SKLOP SKUPAJ OCENA 2025</t>
  </si>
  <si>
    <t>1 round</t>
  </si>
  <si>
    <t xml:space="preserve">ocenjen odstotek povečanja cen v ponudbah ponudnikov na razpisu. V letu 2024 so se cene na trgu za vodovodni in kanalizacijski material zaradi inflacije </t>
  </si>
  <si>
    <t xml:space="preserve">CEVI  PE 100 280 X 16  (dolžina 12 m)   </t>
  </si>
  <si>
    <t>CEVI PE 100 RC 16 BAR 1_2</t>
  </si>
  <si>
    <t>Ponudnik zagotavlja vgradnjo vodomerov v vse tipe vodomernih jaškov (Vodotehnik, Alpro, Zagožen …).</t>
  </si>
  <si>
    <t xml:space="preserve">HIDRANT NAD. 100/1000 LOMLJIVI INOX   </t>
  </si>
  <si>
    <t xml:space="preserve">EF KONCNIK PE100 SDR11 DN 75     </t>
  </si>
  <si>
    <t xml:space="preserve">EF PRIROBNICA PP  DN 75/65         </t>
  </si>
  <si>
    <t xml:space="preserve">OBOJKA VARILNA PE100 SDR 11DN 250            </t>
  </si>
  <si>
    <t>PLASTIČNA SPOJKA KOLENO 3/4'' DVOJNA</t>
  </si>
  <si>
    <t>PLASTIČNA SPOJKA KOLENO 1'' DVOJNA</t>
  </si>
  <si>
    <t xml:space="preserve">MMA DN 250/80        </t>
  </si>
  <si>
    <t xml:space="preserve">CEVI  PE 100 250 X 16  (dolžina 12 m)   </t>
  </si>
  <si>
    <t xml:space="preserve">EF KOLENO DN 250/45°               </t>
  </si>
  <si>
    <t xml:space="preserve">OBOJKA VARILNA PE100 SDR 11DN 280            </t>
  </si>
  <si>
    <t xml:space="preserve">EF KOLENO DN 280/45°               </t>
  </si>
  <si>
    <t>EF PRIROBNICA PP  DN 280/250</t>
  </si>
  <si>
    <t>EF KONCNIK PE100 SDR11 DN 280</t>
  </si>
  <si>
    <t xml:space="preserve">FFK-Q KOS (LP) DN 250/11 STOP.  VRT. PRIROBNICA </t>
  </si>
  <si>
    <t>FFK-Q KOS (LP) DN 250/22 STOP.   VRT. PRIROBNICA</t>
  </si>
  <si>
    <t>FFK-Q KOS (LP) DN 250/45 STOP.  VRT. PRIROBNICA</t>
  </si>
  <si>
    <t>Kontrolne vodomere na omrežju je možno povezati v telemetrijski nadzorni sistem Scada Atvise oz. Tview – Ellab.</t>
  </si>
  <si>
    <t>Zasuni morajo biti vgradne dolžine F5 ter imajo možnost krajšanja in daljšanja. Ob dobavi morajo biti pripravljeni za vgradnjo brez sestavljanja.</t>
  </si>
  <si>
    <t xml:space="preserve">Ohišje reparaturne objemke mora biti  iz kvalitetnega nerjavečega jekla AISI 304. Reparaturne objemke morajo imeti </t>
  </si>
  <si>
    <t>43.a</t>
  </si>
  <si>
    <t>Sidra morajo biti izdelana iz nerjavečega jekla in morajo biti enotna za vse vrste cevi.</t>
  </si>
  <si>
    <t xml:space="preserve">Tlačna stopnje min. PN16.  Omogočati morajo spoj cevi in tesnila brez predhodnega rezkanja PE cevi. </t>
  </si>
  <si>
    <t>45.a</t>
  </si>
  <si>
    <t xml:space="preserve">Matica na spojnem materialu mora omogočati »zaklep«, kar zagotavlja varen spoj. </t>
  </si>
  <si>
    <t>CEVI PE 100 RC 125 X 16 TIP 2</t>
  </si>
  <si>
    <t>CEVI PE 100 RC 140 X 16 TIP 2</t>
  </si>
  <si>
    <t>CEVI PE 100 RC 160 X 16 TIP 2</t>
  </si>
  <si>
    <t>CEVI PE 100 RC 180 X 16 TIP 2</t>
  </si>
  <si>
    <t>PE CEVI RC</t>
  </si>
  <si>
    <t>CEV PE 100 16 BAR (SDR 11) in PE CEVI RC</t>
  </si>
  <si>
    <t xml:space="preserve">Cevi PE 100 RC  morajo biti izdelane iz materiala PE 100 RC tlačne stopnje 16 bara in v skladu s standardom EN 12201 z intergriranim </t>
  </si>
  <si>
    <t xml:space="preserve">zaščitnim slojem, ki je neločljivo spojen z osnovno cevjo. </t>
  </si>
  <si>
    <t>89.a</t>
  </si>
  <si>
    <t>89.b</t>
  </si>
  <si>
    <t xml:space="preserve">Zunanje mere cevi so enake kot pri klasični PE cevi. </t>
  </si>
  <si>
    <t>Cevi RC morajo odgovarjati tipu 2 klasifikacije PAS 1075. 10% debeline zunanjega sloja  je v modri barvi.</t>
  </si>
  <si>
    <t>89.c</t>
  </si>
  <si>
    <t>89.d</t>
  </si>
  <si>
    <t>89.e</t>
  </si>
  <si>
    <t>Za cevi je potrebno priložiti certifikat - DINCERTO ali enakovredno, da so izdelane po PAS 1075 - TIP2.</t>
  </si>
  <si>
    <t>Certifikat - DINCERTO ali enakovredno, da so izdelane po PAS 1075 - TIP2.</t>
  </si>
  <si>
    <t>Vse RC PE cevi morajo biti od istega proizvajalca.</t>
  </si>
  <si>
    <t>Izjava o skladnosti – certifikat za ponujeno blago.</t>
  </si>
  <si>
    <t xml:space="preserve">po nacionalnih (redno in izredno) in MID (redno in izredno) ter odločbo iz katere je razvidno, da ponudnik lahko izvaja redne in izredne </t>
  </si>
  <si>
    <t>overitve po pravilnikih navedenih v tehničnih pogojih.</t>
  </si>
  <si>
    <t>PAM/ Von Roll (Duktus, Buderus...)</t>
  </si>
  <si>
    <t>z EN545:2010 - cementna obloga mora biti narjena s pitno vodo, cement tipa CEM III ex BFC pa mora biti v skladu z EN197/1 z CE oznako.</t>
  </si>
  <si>
    <t>glavi hidranta. Pretočnost hidranta DN 80 RD 1000 mora biti &gt;=110m3/h, merjen na B spojki.</t>
  </si>
  <si>
    <t>Liti deli hidranta so izdelani iz nodularne litine.</t>
  </si>
  <si>
    <t>Zunanja cev iz nerjevečega materiala AISI 316 ali primerljivo.</t>
  </si>
  <si>
    <t xml:space="preserve">(ali podizvajalec) lahko izvaja redne in izredne kontrole po pravilnikih navedenih v tehničnih pogojih. </t>
  </si>
  <si>
    <t xml:space="preserve">Kopijo odločbe o imenovanju ponudnika (ali podizvajalca) pri Uradu za meroslovje, iz katere je  razvidno, da da lahko overja vodomere </t>
  </si>
  <si>
    <r>
      <t xml:space="preserve">Posebni pogoji so na priloženem </t>
    </r>
    <r>
      <rPr>
        <b/>
        <sz val="9"/>
        <rFont val="Arial"/>
        <family val="2"/>
        <charset val="238"/>
      </rPr>
      <t>obrazcu št. 11a</t>
    </r>
    <r>
      <rPr>
        <sz val="9"/>
        <rFont val="Arial"/>
        <family val="2"/>
        <charset val="238"/>
      </rPr>
      <t>.</t>
    </r>
  </si>
  <si>
    <r>
      <t xml:space="preserve">Ponujeni artikli izpolnjujejo vse posebne pogoje, ki so specificirani </t>
    </r>
    <r>
      <rPr>
        <b/>
        <sz val="9"/>
        <rFont val="Arial"/>
        <family val="2"/>
        <charset val="238"/>
      </rPr>
      <t>v obrazcu št. 11a</t>
    </r>
  </si>
  <si>
    <t xml:space="preserve">osnovi ponudb dosedanjih dobaviteljev. Kjer pa to ni bilo dosegljivo, so bile cene teh artiklov  ocenjene na osnovi cen ostalih artiklov v blagovni skupini </t>
  </si>
  <si>
    <t>aproksimativno vezane na težo izdelkov in z ocenjeno najboljšim regresijskim približkom.</t>
  </si>
  <si>
    <t xml:space="preserve">Cena za posamezni material je cena, ki je bila dosežena na preteklem razpisu in je pri posmaznih prodajnih skupinah ali artiklih zvišana za določen </t>
  </si>
  <si>
    <t>Količina</t>
  </si>
  <si>
    <t>VREDNOST brez DDV</t>
  </si>
  <si>
    <t>ZAP.st</t>
  </si>
  <si>
    <t>Cena na količino brez DDV (EUR)</t>
  </si>
  <si>
    <t>Prosimo, da podatke vpisujete v obarvana polja.</t>
  </si>
  <si>
    <t>Prosimo, da podatke vpisujete samo v obarvana polja.</t>
  </si>
  <si>
    <t>2025 / 2026 / 2027 / 2028</t>
  </si>
  <si>
    <t>nekoliko zvišale, podobno se pričakuje tudi v 2025, 2026, 2027 in  2028. Za artikle, ki so bili v tem letu prvič dodani, so ocenjene cene formirane 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</si>
</sst>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(* #,##0.00_);_(* \(#,##0.00\);_(* &quot;-&quot;??_);_(@_)"/>
    <numFmt numFmtId="166" formatCode="0.0%"/>
  </numFmts>
  <fonts count="87" x14ac:knownFonts="1">
    <font>
      <sz val="10"/>
      <color indexed="8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7"/>
      <color indexed="8"/>
      <name val="Arial"/>
      <family val="2"/>
      <charset val="238"/>
    </font>
    <font>
      <sz val="14"/>
      <color indexed="10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color indexed="9"/>
      <name val="Arial"/>
      <family val="2"/>
      <charset val="238"/>
    </font>
    <font>
      <sz val="11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12"/>
      <name val="Arial"/>
      <family val="2"/>
      <charset val="238"/>
    </font>
    <font>
      <sz val="8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6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color indexed="30"/>
      <name val="Arial"/>
      <family val="2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8"/>
      <color theme="3"/>
      <name val="Cambria"/>
      <family val="2"/>
      <charset val="238"/>
      <scheme val="major"/>
    </font>
    <font>
      <sz val="11"/>
      <color rgb="FF9C57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6"/>
      <color theme="0"/>
      <name val="Arial"/>
      <family val="2"/>
      <charset val="238"/>
    </font>
    <font>
      <b/>
      <sz val="12"/>
      <color theme="0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0"/>
      <color rgb="FF00B050"/>
      <name val="Arial"/>
      <family val="2"/>
      <charset val="238"/>
    </font>
    <font>
      <sz val="12"/>
      <color rgb="FF0070C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9"/>
      <color rgb="FF0070C0"/>
      <name val="Arial"/>
      <family val="2"/>
      <charset val="238"/>
    </font>
    <font>
      <b/>
      <sz val="10"/>
      <color rgb="FFFFFF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B050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10"/>
      <color rgb="FF0033CC"/>
      <name val="Tahoma"/>
      <family val="2"/>
      <charset val="238"/>
    </font>
    <font>
      <sz val="8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6"/>
      <color rgb="FF0070C0"/>
      <name val="Arial"/>
      <family val="2"/>
      <charset val="238"/>
    </font>
    <font>
      <b/>
      <sz val="12"/>
      <color rgb="FF0070C0"/>
      <name val="Arial"/>
      <family val="2"/>
      <charset val="238"/>
    </font>
    <font>
      <b/>
      <sz val="10"/>
      <color rgb="FF7030A0"/>
      <name val="Arial"/>
      <family val="2"/>
      <charset val="238"/>
    </font>
    <font>
      <sz val="7"/>
      <name val="Arial"/>
      <family val="2"/>
      <charset val="238"/>
    </font>
    <font>
      <b/>
      <sz val="11"/>
      <name val="Calibri"/>
      <family val="2"/>
      <charset val="238"/>
    </font>
    <font>
      <sz val="10"/>
      <color rgb="FFEE0000"/>
      <name val="Arial"/>
      <family val="2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8">
    <xf numFmtId="0" fontId="0" fillId="0" borderId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7" fillId="21" borderId="0" applyNumberFormat="0" applyBorder="0" applyAlignment="0" applyProtection="0"/>
    <xf numFmtId="0" fontId="38" fillId="22" borderId="20" applyNumberFormat="0" applyAlignment="0" applyProtection="0"/>
    <xf numFmtId="0" fontId="39" fillId="0" borderId="21" applyNumberFormat="0" applyFill="0" applyAlignment="0" applyProtection="0"/>
    <xf numFmtId="0" fontId="40" fillId="0" borderId="22" applyNumberFormat="0" applyFill="0" applyAlignment="0" applyProtection="0"/>
    <xf numFmtId="0" fontId="41" fillId="0" borderId="23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" fillId="0" borderId="0"/>
    <xf numFmtId="0" fontId="18" fillId="0" borderId="0"/>
    <xf numFmtId="0" fontId="3" fillId="0" borderId="0"/>
    <xf numFmtId="0" fontId="3" fillId="0" borderId="0"/>
    <xf numFmtId="0" fontId="43" fillId="23" borderId="0" applyNumberFormat="0" applyBorder="0" applyAlignment="0" applyProtection="0"/>
    <xf numFmtId="38" fontId="18" fillId="0" borderId="0" applyFont="0" applyBorder="0" applyAlignment="0" applyProtection="0"/>
    <xf numFmtId="0" fontId="35" fillId="24" borderId="24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30" borderId="0" applyNumberFormat="0" applyBorder="0" applyAlignment="0" applyProtection="0"/>
    <xf numFmtId="0" fontId="46" fillId="0" borderId="25" applyNumberFormat="0" applyFill="0" applyAlignment="0" applyProtection="0"/>
    <xf numFmtId="0" fontId="47" fillId="31" borderId="26" applyNumberFormat="0" applyAlignment="0" applyProtection="0"/>
    <xf numFmtId="0" fontId="48" fillId="22" borderId="27" applyNumberFormat="0" applyAlignment="0" applyProtection="0"/>
    <xf numFmtId="0" fontId="49" fillId="32" borderId="0" applyNumberFormat="0" applyBorder="0" applyAlignment="0" applyProtection="0"/>
    <xf numFmtId="165" fontId="2" fillId="0" borderId="0" applyFont="0" applyFill="0" applyBorder="0" applyAlignment="0" applyProtection="0"/>
    <xf numFmtId="0" fontId="50" fillId="33" borderId="27" applyNumberFormat="0" applyAlignment="0" applyProtection="0"/>
    <xf numFmtId="0" fontId="51" fillId="0" borderId="28" applyNumberFormat="0" applyFill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24" applyNumberFormat="0" applyFont="0" applyAlignment="0" applyProtection="0"/>
    <xf numFmtId="43" fontId="2" fillId="0" borderId="0" applyFont="0" applyFill="0" applyBorder="0" applyAlignment="0" applyProtection="0"/>
  </cellStyleXfs>
  <cellXfs count="520">
    <xf numFmtId="0" fontId="0" fillId="0" borderId="0" xfId="0"/>
    <xf numFmtId="0" fontId="0" fillId="0" borderId="1" xfId="0" applyBorder="1"/>
    <xf numFmtId="49" fontId="0" fillId="0" borderId="0" xfId="0" applyNumberFormat="1"/>
    <xf numFmtId="0" fontId="5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13" fillId="0" borderId="0" xfId="0" applyFont="1" applyAlignment="1">
      <alignment vertical="top" wrapText="1"/>
    </xf>
    <xf numFmtId="0" fontId="5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53" fillId="0" borderId="0" xfId="0" applyFont="1"/>
    <xf numFmtId="0" fontId="54" fillId="0" borderId="0" xfId="0" applyFont="1"/>
    <xf numFmtId="0" fontId="53" fillId="0" borderId="0" xfId="0" applyFont="1" applyAlignment="1">
      <alignment horizontal="left"/>
    </xf>
    <xf numFmtId="0" fontId="55" fillId="0" borderId="0" xfId="0" applyFont="1" applyAlignment="1">
      <alignment horizontal="left"/>
    </xf>
    <xf numFmtId="0" fontId="55" fillId="0" borderId="0" xfId="0" applyFont="1"/>
    <xf numFmtId="0" fontId="18" fillId="35" borderId="1" xfId="0" applyFont="1" applyFill="1" applyBorder="1" applyProtection="1">
      <protection locked="0"/>
    </xf>
    <xf numFmtId="0" fontId="3" fillId="35" borderId="1" xfId="0" applyFont="1" applyFill="1" applyBorder="1" applyProtection="1">
      <protection locked="0"/>
    </xf>
    <xf numFmtId="49" fontId="3" fillId="35" borderId="1" xfId="0" applyNumberFormat="1" applyFont="1" applyFill="1" applyBorder="1" applyAlignment="1" applyProtection="1">
      <alignment horizontal="left"/>
      <protection locked="0"/>
    </xf>
    <xf numFmtId="0" fontId="18" fillId="0" borderId="0" xfId="0" applyFont="1"/>
    <xf numFmtId="0" fontId="54" fillId="34" borderId="1" xfId="0" applyFont="1" applyFill="1" applyBorder="1" applyAlignment="1">
      <alignment vertical="top" wrapText="1"/>
    </xf>
    <xf numFmtId="0" fontId="3" fillId="0" borderId="1" xfId="0" applyFont="1" applyBorder="1"/>
    <xf numFmtId="0" fontId="54" fillId="34" borderId="1" xfId="0" applyFont="1" applyFill="1" applyBorder="1" applyAlignment="1">
      <alignment horizontal="left" vertical="top" wrapText="1"/>
    </xf>
    <xf numFmtId="0" fontId="52" fillId="0" borderId="0" xfId="0" applyFont="1" applyAlignment="1">
      <alignment vertical="top" wrapText="1"/>
    </xf>
    <xf numFmtId="0" fontId="56" fillId="0" borderId="0" xfId="0" applyFont="1"/>
    <xf numFmtId="49" fontId="56" fillId="0" borderId="0" xfId="0" applyNumberFormat="1" applyFont="1"/>
    <xf numFmtId="49" fontId="0" fillId="35" borderId="1" xfId="0" applyNumberFormat="1" applyFill="1" applyBorder="1" applyProtection="1">
      <protection locked="0"/>
    </xf>
    <xf numFmtId="0" fontId="20" fillId="35" borderId="1" xfId="0" applyFont="1" applyFill="1" applyBorder="1" applyProtection="1">
      <protection locked="0"/>
    </xf>
    <xf numFmtId="0" fontId="52" fillId="36" borderId="0" xfId="0" applyFont="1" applyFill="1" applyAlignment="1">
      <alignment vertical="top" wrapText="1"/>
    </xf>
    <xf numFmtId="0" fontId="0" fillId="36" borderId="0" xfId="0" applyFill="1"/>
    <xf numFmtId="0" fontId="3" fillId="36" borderId="0" xfId="0" applyFont="1" applyFill="1"/>
    <xf numFmtId="0" fontId="54" fillId="36" borderId="0" xfId="0" applyFont="1" applyFill="1"/>
    <xf numFmtId="0" fontId="57" fillId="36" borderId="0" xfId="0" applyFont="1" applyFill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36" borderId="0" xfId="0" applyFont="1" applyFill="1" applyAlignment="1">
      <alignment horizontal="center"/>
    </xf>
    <xf numFmtId="49" fontId="57" fillId="36" borderId="0" xfId="0" applyNumberFormat="1" applyFont="1" applyFill="1" applyAlignment="1">
      <alignment horizontal="center"/>
    </xf>
    <xf numFmtId="165" fontId="5" fillId="0" borderId="1" xfId="45" applyFont="1" applyBorder="1" applyProtection="1"/>
    <xf numFmtId="165" fontId="0" fillId="0" borderId="1" xfId="45" applyFont="1" applyBorder="1"/>
    <xf numFmtId="165" fontId="5" fillId="0" borderId="1" xfId="45" applyFont="1" applyBorder="1"/>
    <xf numFmtId="165" fontId="28" fillId="35" borderId="1" xfId="45" applyFont="1" applyFill="1" applyBorder="1" applyProtection="1">
      <protection locked="0"/>
    </xf>
    <xf numFmtId="49" fontId="18" fillId="35" borderId="1" xfId="0" applyNumberFormat="1" applyFont="1" applyFill="1" applyBorder="1" applyProtection="1">
      <protection locked="0"/>
    </xf>
    <xf numFmtId="49" fontId="3" fillId="35" borderId="1" xfId="0" applyNumberFormat="1" applyFont="1" applyFill="1" applyBorder="1" applyProtection="1">
      <protection locked="0"/>
    </xf>
    <xf numFmtId="0" fontId="20" fillId="35" borderId="1" xfId="0" applyFont="1" applyFill="1" applyBorder="1" applyAlignment="1" applyProtection="1">
      <alignment horizontal="left"/>
      <protection locked="0"/>
    </xf>
    <xf numFmtId="0" fontId="22" fillId="35" borderId="1" xfId="0" applyFont="1" applyFill="1" applyBorder="1" applyAlignment="1" applyProtection="1">
      <alignment horizontal="center"/>
      <protection locked="0"/>
    </xf>
    <xf numFmtId="0" fontId="58" fillId="0" borderId="0" xfId="0" applyFont="1"/>
    <xf numFmtId="4" fontId="18" fillId="0" borderId="1" xfId="0" applyNumberFormat="1" applyFont="1" applyBorder="1"/>
    <xf numFmtId="0" fontId="18" fillId="0" borderId="1" xfId="0" applyFont="1" applyBorder="1"/>
    <xf numFmtId="0" fontId="18" fillId="0" borderId="1" xfId="0" applyFont="1" applyBorder="1" applyAlignment="1">
      <alignment horizontal="left" vertical="top" wrapText="1"/>
    </xf>
    <xf numFmtId="0" fontId="59" fillId="0" borderId="1" xfId="0" applyFont="1" applyBorder="1"/>
    <xf numFmtId="0" fontId="59" fillId="0" borderId="0" xfId="0" applyFont="1"/>
    <xf numFmtId="0" fontId="18" fillId="0" borderId="1" xfId="0" applyFont="1" applyBorder="1" applyAlignment="1">
      <alignment horizontal="left" wrapText="1"/>
    </xf>
    <xf numFmtId="0" fontId="55" fillId="0" borderId="1" xfId="0" applyFont="1" applyBorder="1" applyAlignment="1">
      <alignment horizontal="left"/>
    </xf>
    <xf numFmtId="0" fontId="14" fillId="34" borderId="1" xfId="0" applyFont="1" applyFill="1" applyBorder="1" applyAlignment="1">
      <alignment horizontal="left"/>
    </xf>
    <xf numFmtId="0" fontId="14" fillId="34" borderId="1" xfId="0" applyFont="1" applyFill="1" applyBorder="1"/>
    <xf numFmtId="0" fontId="14" fillId="34" borderId="1" xfId="0" applyFont="1" applyFill="1" applyBorder="1" applyAlignment="1">
      <alignment horizontal="center"/>
    </xf>
    <xf numFmtId="0" fontId="18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1" fontId="0" fillId="0" borderId="0" xfId="0" applyNumberFormat="1" applyAlignment="1">
      <alignment horizontal="center"/>
    </xf>
    <xf numFmtId="0" fontId="57" fillId="36" borderId="0" xfId="0" applyFont="1" applyFill="1" applyAlignment="1">
      <alignment horizontal="center"/>
    </xf>
    <xf numFmtId="0" fontId="17" fillId="36" borderId="0" xfId="0" applyFont="1" applyFill="1"/>
    <xf numFmtId="49" fontId="3" fillId="35" borderId="3" xfId="0" applyNumberFormat="1" applyFont="1" applyFill="1" applyBorder="1" applyProtection="1">
      <protection locked="0"/>
    </xf>
    <xf numFmtId="165" fontId="10" fillId="35" borderId="1" xfId="45" applyFont="1" applyFill="1" applyBorder="1" applyProtection="1">
      <protection locked="0"/>
    </xf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14" fontId="5" fillId="0" borderId="0" xfId="0" applyNumberFormat="1" applyFont="1"/>
    <xf numFmtId="0" fontId="54" fillId="36" borderId="0" xfId="0" applyFont="1" applyFill="1" applyAlignment="1">
      <alignment wrapText="1"/>
    </xf>
    <xf numFmtId="0" fontId="11" fillId="0" borderId="0" xfId="0" applyFont="1"/>
    <xf numFmtId="0" fontId="54" fillId="36" borderId="0" xfId="0" applyFont="1" applyFill="1" applyAlignment="1">
      <alignment horizontal="center"/>
    </xf>
    <xf numFmtId="0" fontId="61" fillId="36" borderId="0" xfId="0" applyFont="1" applyFill="1" applyAlignment="1">
      <alignment horizontal="center" vertical="top"/>
    </xf>
    <xf numFmtId="0" fontId="0" fillId="0" borderId="0" xfId="0" applyAlignment="1">
      <alignment horizontal="left"/>
    </xf>
    <xf numFmtId="0" fontId="4" fillId="34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8" fillId="0" borderId="1" xfId="0" applyFont="1" applyBorder="1" applyAlignment="1">
      <alignment vertical="top" wrapText="1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3" fillId="0" borderId="4" xfId="0" applyFont="1" applyBorder="1"/>
    <xf numFmtId="0" fontId="0" fillId="0" borderId="5" xfId="0" applyBorder="1"/>
    <xf numFmtId="0" fontId="10" fillId="0" borderId="1" xfId="0" applyFont="1" applyBorder="1"/>
    <xf numFmtId="0" fontId="18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8" fillId="0" borderId="4" xfId="0" applyFont="1" applyBorder="1"/>
    <xf numFmtId="0" fontId="4" fillId="34" borderId="6" xfId="0" applyFont="1" applyFill="1" applyBorder="1" applyAlignment="1">
      <alignment horizontal="center"/>
    </xf>
    <xf numFmtId="0" fontId="11" fillId="36" borderId="0" xfId="0" applyFont="1" applyFill="1"/>
    <xf numFmtId="0" fontId="62" fillId="0" borderId="0" xfId="0" applyFont="1" applyAlignment="1">
      <alignment horizontal="center"/>
    </xf>
    <xf numFmtId="0" fontId="18" fillId="0" borderId="1" xfId="0" applyFont="1" applyBorder="1" applyAlignment="1">
      <alignment wrapText="1"/>
    </xf>
    <xf numFmtId="1" fontId="0" fillId="0" borderId="7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0" xfId="0" applyProtection="1">
      <protection locked="0"/>
    </xf>
    <xf numFmtId="165" fontId="0" fillId="0" borderId="1" xfId="45" applyFont="1" applyBorder="1" applyProtection="1"/>
    <xf numFmtId="0" fontId="62" fillId="36" borderId="0" xfId="0" applyFont="1" applyFill="1" applyAlignment="1">
      <alignment vertical="top" wrapText="1"/>
    </xf>
    <xf numFmtId="165" fontId="18" fillId="0" borderId="1" xfId="45" applyFont="1" applyBorder="1" applyProtection="1"/>
    <xf numFmtId="165" fontId="12" fillId="0" borderId="1" xfId="45" applyFont="1" applyBorder="1" applyProtection="1"/>
    <xf numFmtId="0" fontId="52" fillId="36" borderId="0" xfId="0" applyFont="1" applyFill="1" applyAlignment="1">
      <alignment vertical="top"/>
    </xf>
    <xf numFmtId="0" fontId="0" fillId="0" borderId="3" xfId="0" applyBorder="1"/>
    <xf numFmtId="165" fontId="0" fillId="0" borderId="3" xfId="45" applyFont="1" applyBorder="1" applyProtection="1"/>
    <xf numFmtId="0" fontId="63" fillId="0" borderId="0" xfId="0" applyFont="1"/>
    <xf numFmtId="14" fontId="20" fillId="0" borderId="0" xfId="0" applyNumberFormat="1" applyFont="1" applyAlignment="1">
      <alignment horizontal="left" vertical="center"/>
    </xf>
    <xf numFmtId="0" fontId="64" fillId="0" borderId="1" xfId="0" applyFont="1" applyBorder="1"/>
    <xf numFmtId="4" fontId="0" fillId="0" borderId="1" xfId="0" applyNumberFormat="1" applyBorder="1"/>
    <xf numFmtId="0" fontId="66" fillId="0" borderId="0" xfId="0" applyFont="1"/>
    <xf numFmtId="0" fontId="54" fillId="36" borderId="0" xfId="0" applyFont="1" applyFill="1" applyAlignment="1">
      <alignment vertical="top" wrapText="1"/>
    </xf>
    <xf numFmtId="0" fontId="61" fillId="36" borderId="0" xfId="0" applyFont="1" applyFill="1" applyAlignment="1">
      <alignment vertical="top"/>
    </xf>
    <xf numFmtId="1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0" xfId="0" applyNumberFormat="1"/>
    <xf numFmtId="49" fontId="3" fillId="35" borderId="1" xfId="0" applyNumberFormat="1" applyFont="1" applyFill="1" applyBorder="1" applyAlignment="1">
      <alignment horizontal="left"/>
    </xf>
    <xf numFmtId="0" fontId="4" fillId="34" borderId="9" xfId="0" applyFont="1" applyFill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60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6" fillId="0" borderId="0" xfId="0" applyNumberFormat="1" applyFont="1"/>
    <xf numFmtId="0" fontId="58" fillId="0" borderId="1" xfId="0" applyFont="1" applyBorder="1"/>
    <xf numFmtId="0" fontId="60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67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/>
    <xf numFmtId="4" fontId="23" fillId="0" borderId="0" xfId="0" applyNumberFormat="1" applyFont="1"/>
    <xf numFmtId="1" fontId="8" fillId="0" borderId="0" xfId="0" applyNumberFormat="1" applyFont="1" applyAlignment="1">
      <alignment horizontal="center"/>
    </xf>
    <xf numFmtId="0" fontId="2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0" fillId="35" borderId="1" xfId="0" applyFont="1" applyFill="1" applyBorder="1" applyAlignment="1">
      <alignment horizontal="left"/>
    </xf>
    <xf numFmtId="0" fontId="20" fillId="0" borderId="0" xfId="0" applyFont="1"/>
    <xf numFmtId="0" fontId="14" fillId="34" borderId="0" xfId="0" applyFont="1" applyFill="1" applyAlignment="1">
      <alignment horizontal="right"/>
    </xf>
    <xf numFmtId="0" fontId="14" fillId="34" borderId="0" xfId="0" applyFont="1" applyFill="1"/>
    <xf numFmtId="0" fontId="14" fillId="34" borderId="0" xfId="0" applyFont="1" applyFill="1" applyAlignment="1">
      <alignment horizontal="center"/>
    </xf>
    <xf numFmtId="0" fontId="0" fillId="34" borderId="0" xfId="0" applyFill="1"/>
    <xf numFmtId="0" fontId="4" fillId="34" borderId="0" xfId="0" applyFont="1" applyFill="1"/>
    <xf numFmtId="0" fontId="21" fillId="34" borderId="0" xfId="0" applyFont="1" applyFill="1"/>
    <xf numFmtId="0" fontId="21" fillId="34" borderId="0" xfId="0" applyFont="1" applyFill="1" applyAlignment="1">
      <alignment horizontal="center"/>
    </xf>
    <xf numFmtId="0" fontId="68" fillId="34" borderId="0" xfId="0" applyFont="1" applyFill="1"/>
    <xf numFmtId="0" fontId="13" fillId="0" borderId="0" xfId="0" applyFont="1"/>
    <xf numFmtId="0" fontId="1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4" fontId="20" fillId="0" borderId="0" xfId="0" applyNumberFormat="1" applyFont="1"/>
    <xf numFmtId="1" fontId="69" fillId="0" borderId="0" xfId="0" applyNumberFormat="1" applyFont="1" applyAlignment="1">
      <alignment horizontal="right"/>
    </xf>
    <xf numFmtId="0" fontId="22" fillId="35" borderId="1" xfId="0" applyFont="1" applyFill="1" applyBorder="1" applyAlignment="1">
      <alignment horizontal="center"/>
    </xf>
    <xf numFmtId="1" fontId="24" fillId="0" borderId="0" xfId="0" applyNumberFormat="1" applyFont="1" applyAlignment="1">
      <alignment horizontal="right"/>
    </xf>
    <xf numFmtId="0" fontId="13" fillId="0" borderId="0" xfId="0" applyFont="1" applyAlignment="1">
      <alignment wrapText="1"/>
    </xf>
    <xf numFmtId="0" fontId="10" fillId="0" borderId="0" xfId="0" applyFont="1" applyAlignment="1">
      <alignment horizontal="left" vertical="top" wrapText="1"/>
    </xf>
    <xf numFmtId="0" fontId="64" fillId="0" borderId="0" xfId="0" applyFont="1"/>
    <xf numFmtId="0" fontId="13" fillId="0" borderId="0" xfId="0" applyFont="1" applyAlignment="1">
      <alignment horizontal="center"/>
    </xf>
    <xf numFmtId="0" fontId="10" fillId="0" borderId="0" xfId="0" applyFont="1"/>
    <xf numFmtId="0" fontId="70" fillId="0" borderId="0" xfId="0" applyFont="1"/>
    <xf numFmtId="1" fontId="6" fillId="0" borderId="0" xfId="0" applyNumberFormat="1" applyFont="1" applyAlignment="1">
      <alignment horizontal="right"/>
    </xf>
    <xf numFmtId="0" fontId="25" fillId="0" borderId="0" xfId="0" applyFont="1"/>
    <xf numFmtId="0" fontId="22" fillId="0" borderId="0" xfId="0" applyFont="1"/>
    <xf numFmtId="0" fontId="13" fillId="38" borderId="0" xfId="0" applyFont="1" applyFill="1"/>
    <xf numFmtId="4" fontId="23" fillId="34" borderId="0" xfId="0" applyNumberFormat="1" applyFont="1" applyFill="1"/>
    <xf numFmtId="0" fontId="22" fillId="0" borderId="0" xfId="0" applyFont="1" applyAlignment="1">
      <alignment horizontal="center"/>
    </xf>
    <xf numFmtId="0" fontId="21" fillId="34" borderId="0" xfId="0" applyFont="1" applyFill="1" applyAlignment="1">
      <alignment horizontal="right"/>
    </xf>
    <xf numFmtId="0" fontId="21" fillId="0" borderId="0" xfId="0" applyFont="1" applyAlignment="1">
      <alignment horizontal="center"/>
    </xf>
    <xf numFmtId="0" fontId="21" fillId="0" borderId="0" xfId="0" applyFont="1"/>
    <xf numFmtId="0" fontId="21" fillId="0" borderId="0" xfId="0" applyFont="1" applyAlignment="1">
      <alignment horizontal="right"/>
    </xf>
    <xf numFmtId="0" fontId="6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2" xfId="0" applyBorder="1"/>
    <xf numFmtId="1" fontId="22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71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71" fillId="0" borderId="0" xfId="0" applyFont="1"/>
    <xf numFmtId="0" fontId="71" fillId="0" borderId="0" xfId="0" applyFont="1" applyAlignment="1">
      <alignment horizontal="right"/>
    </xf>
    <xf numFmtId="49" fontId="20" fillId="0" borderId="0" xfId="0" applyNumberFormat="1" applyFont="1" applyAlignment="1">
      <alignment horizontal="left"/>
    </xf>
    <xf numFmtId="0" fontId="54" fillId="36" borderId="0" xfId="0" applyFont="1" applyFill="1" applyAlignment="1">
      <alignment horizontal="left"/>
    </xf>
    <xf numFmtId="4" fontId="23" fillId="36" borderId="0" xfId="0" applyNumberFormat="1" applyFont="1" applyFill="1"/>
    <xf numFmtId="4" fontId="10" fillId="0" borderId="0" xfId="0" applyNumberFormat="1" applyFont="1"/>
    <xf numFmtId="4" fontId="22" fillId="0" borderId="0" xfId="0" applyNumberFormat="1" applyFont="1"/>
    <xf numFmtId="0" fontId="27" fillId="0" borderId="0" xfId="0" applyFont="1" applyAlignment="1">
      <alignment horizontal="center"/>
    </xf>
    <xf numFmtId="0" fontId="27" fillId="0" borderId="0" xfId="0" applyFont="1"/>
    <xf numFmtId="4" fontId="27" fillId="0" borderId="0" xfId="0" applyNumberFormat="1" applyFont="1"/>
    <xf numFmtId="4" fontId="4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4" fontId="20" fillId="0" borderId="0" xfId="0" applyNumberFormat="1" applyFont="1" applyAlignment="1">
      <alignment horizontal="right"/>
    </xf>
    <xf numFmtId="0" fontId="11" fillId="38" borderId="0" xfId="0" applyFont="1" applyFill="1"/>
    <xf numFmtId="1" fontId="10" fillId="0" borderId="0" xfId="0" applyNumberFormat="1" applyFont="1" applyAlignment="1">
      <alignment horizontal="left"/>
    </xf>
    <xf numFmtId="1" fontId="72" fillId="0" borderId="0" xfId="0" applyNumberFormat="1" applyFont="1" applyAlignment="1">
      <alignment horizontal="left"/>
    </xf>
    <xf numFmtId="0" fontId="72" fillId="0" borderId="0" xfId="0" applyFont="1"/>
    <xf numFmtId="0" fontId="73" fillId="0" borderId="0" xfId="0" applyFont="1"/>
    <xf numFmtId="0" fontId="20" fillId="34" borderId="0" xfId="0" applyFont="1" applyFill="1"/>
    <xf numFmtId="0" fontId="20" fillId="0" borderId="0" xfId="0" applyFont="1" applyAlignment="1">
      <alignment horizontal="left" indent="1"/>
    </xf>
    <xf numFmtId="1" fontId="16" fillId="0" borderId="0" xfId="0" applyNumberFormat="1" applyFont="1" applyAlignment="1">
      <alignment horizontal="right"/>
    </xf>
    <xf numFmtId="0" fontId="18" fillId="0" borderId="0" xfId="0" applyFont="1" applyAlignment="1">
      <alignment horizontal="center"/>
    </xf>
    <xf numFmtId="4" fontId="54" fillId="36" borderId="0" xfId="0" applyNumberFormat="1" applyFont="1" applyFill="1"/>
    <xf numFmtId="0" fontId="54" fillId="36" borderId="0" xfId="0" applyFont="1" applyFill="1" applyAlignment="1">
      <alignment horizontal="left" indent="1"/>
    </xf>
    <xf numFmtId="0" fontId="68" fillId="34" borderId="0" xfId="0" applyFont="1" applyFill="1" applyAlignment="1">
      <alignment horizontal="right" indent="1"/>
    </xf>
    <xf numFmtId="4" fontId="21" fillId="34" borderId="0" xfId="0" applyNumberFormat="1" applyFont="1" applyFill="1"/>
    <xf numFmtId="0" fontId="74" fillId="0" borderId="0" xfId="0" applyFont="1"/>
    <xf numFmtId="0" fontId="10" fillId="0" borderId="0" xfId="26" applyFont="1"/>
    <xf numFmtId="0" fontId="6" fillId="38" borderId="0" xfId="0" applyFont="1" applyFill="1"/>
    <xf numFmtId="0" fontId="75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76" fillId="0" borderId="0" xfId="0" applyFont="1"/>
    <xf numFmtId="0" fontId="34" fillId="0" borderId="0" xfId="0" applyFont="1"/>
    <xf numFmtId="0" fontId="10" fillId="38" borderId="0" xfId="0" applyFont="1" applyFill="1" applyAlignment="1">
      <alignment vertical="center"/>
    </xf>
    <xf numFmtId="4" fontId="26" fillId="0" borderId="0" xfId="0" applyNumberFormat="1" applyFont="1" applyAlignment="1">
      <alignment horizontal="center"/>
    </xf>
    <xf numFmtId="0" fontId="77" fillId="0" borderId="0" xfId="0" applyFont="1" applyAlignment="1">
      <alignment horizontal="center"/>
    </xf>
    <xf numFmtId="49" fontId="54" fillId="36" borderId="0" xfId="0" applyNumberFormat="1" applyFont="1" applyFill="1" applyAlignment="1">
      <alignment horizontal="left"/>
    </xf>
    <xf numFmtId="0" fontId="78" fillId="0" borderId="0" xfId="0" applyFont="1"/>
    <xf numFmtId="0" fontId="79" fillId="0" borderId="0" xfId="0" applyFont="1" applyAlignment="1">
      <alignment vertical="center"/>
    </xf>
    <xf numFmtId="0" fontId="75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9" fillId="0" borderId="0" xfId="0" applyFont="1"/>
    <xf numFmtId="0" fontId="17" fillId="0" borderId="0" xfId="0" applyFont="1"/>
    <xf numFmtId="0" fontId="19" fillId="0" borderId="0" xfId="0" applyFont="1" applyAlignment="1">
      <alignment horizontal="left"/>
    </xf>
    <xf numFmtId="0" fontId="14" fillId="34" borderId="1" xfId="0" applyFont="1" applyFill="1" applyBorder="1" applyAlignment="1">
      <alignment horizontal="center" wrapText="1"/>
    </xf>
    <xf numFmtId="0" fontId="4" fillId="34" borderId="1" xfId="0" applyFont="1" applyFill="1" applyBorder="1" applyAlignment="1">
      <alignment horizontal="center" wrapText="1"/>
    </xf>
    <xf numFmtId="0" fontId="4" fillId="34" borderId="0" xfId="0" applyFont="1" applyFill="1" applyAlignment="1">
      <alignment horizontal="center" wrapText="1"/>
    </xf>
    <xf numFmtId="0" fontId="11" fillId="0" borderId="1" xfId="0" applyFont="1" applyBorder="1" applyAlignment="1">
      <alignment horizontal="center"/>
    </xf>
    <xf numFmtId="1" fontId="11" fillId="0" borderId="1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5" fillId="0" borderId="0" xfId="0" applyFont="1"/>
    <xf numFmtId="0" fontId="3" fillId="0" borderId="0" xfId="0" applyFont="1" applyAlignment="1">
      <alignment horizontal="right"/>
    </xf>
    <xf numFmtId="0" fontId="55" fillId="0" borderId="0" xfId="0" applyFont="1" applyAlignment="1">
      <alignment horizontal="right"/>
    </xf>
    <xf numFmtId="0" fontId="5" fillId="0" borderId="4" xfId="0" applyFont="1" applyBorder="1"/>
    <xf numFmtId="14" fontId="20" fillId="35" borderId="1" xfId="0" applyNumberFormat="1" applyFont="1" applyFill="1" applyBorder="1" applyAlignment="1" applyProtection="1">
      <alignment horizontal="left"/>
      <protection locked="0"/>
    </xf>
    <xf numFmtId="14" fontId="3" fillId="35" borderId="1" xfId="0" applyNumberFormat="1" applyFont="1" applyFill="1" applyBorder="1" applyProtection="1">
      <protection locked="0"/>
    </xf>
    <xf numFmtId="14" fontId="20" fillId="35" borderId="1" xfId="0" applyNumberFormat="1" applyFont="1" applyFill="1" applyBorder="1" applyProtection="1">
      <protection locked="0"/>
    </xf>
    <xf numFmtId="165" fontId="65" fillId="0" borderId="0" xfId="45" applyFont="1" applyProtection="1"/>
    <xf numFmtId="0" fontId="70" fillId="34" borderId="1" xfId="0" applyFont="1" applyFill="1" applyBorder="1" applyAlignment="1">
      <alignment horizontal="right" vertical="top" wrapText="1"/>
    </xf>
    <xf numFmtId="14" fontId="3" fillId="35" borderId="1" xfId="0" applyNumberFormat="1" applyFont="1" applyFill="1" applyBorder="1" applyAlignment="1" applyProtection="1">
      <alignment horizontal="left"/>
      <protection locked="0"/>
    </xf>
    <xf numFmtId="0" fontId="58" fillId="34" borderId="1" xfId="0" applyFont="1" applyFill="1" applyBorder="1" applyAlignment="1">
      <alignment horizontal="left"/>
    </xf>
    <xf numFmtId="0" fontId="58" fillId="34" borderId="1" xfId="0" applyFont="1" applyFill="1" applyBorder="1"/>
    <xf numFmtId="0" fontId="58" fillId="34" borderId="1" xfId="0" applyFont="1" applyFill="1" applyBorder="1" applyAlignment="1">
      <alignment horizontal="center"/>
    </xf>
    <xf numFmtId="0" fontId="63" fillId="35" borderId="1" xfId="0" applyFont="1" applyFill="1" applyBorder="1"/>
    <xf numFmtId="0" fontId="63" fillId="0" borderId="0" xfId="0" applyFont="1" applyAlignment="1">
      <alignment horizontal="left"/>
    </xf>
    <xf numFmtId="0" fontId="63" fillId="0" borderId="0" xfId="0" applyFont="1" applyAlignment="1">
      <alignment horizontal="center"/>
    </xf>
    <xf numFmtId="49" fontId="63" fillId="35" borderId="1" xfId="0" applyNumberFormat="1" applyFont="1" applyFill="1" applyBorder="1" applyAlignment="1">
      <alignment horizontal="left"/>
    </xf>
    <xf numFmtId="49" fontId="63" fillId="0" borderId="0" xfId="0" applyNumberFormat="1" applyFont="1" applyAlignment="1">
      <alignment horizontal="left"/>
    </xf>
    <xf numFmtId="0" fontId="63" fillId="0" borderId="4" xfId="0" applyFont="1" applyBorder="1"/>
    <xf numFmtId="0" fontId="58" fillId="0" borderId="0" xfId="0" applyFont="1" applyAlignment="1">
      <alignment horizontal="left"/>
    </xf>
    <xf numFmtId="0" fontId="80" fillId="37" borderId="0" xfId="0" applyFont="1" applyFill="1"/>
    <xf numFmtId="0" fontId="54" fillId="34" borderId="1" xfId="0" applyFont="1" applyFill="1" applyBorder="1" applyAlignment="1">
      <alignment horizontal="center"/>
    </xf>
    <xf numFmtId="0" fontId="3" fillId="2" borderId="1" xfId="29" applyFill="1" applyBorder="1" applyAlignment="1">
      <alignment horizontal="center"/>
    </xf>
    <xf numFmtId="0" fontId="60" fillId="34" borderId="1" xfId="0" applyFont="1" applyFill="1" applyBorder="1" applyAlignment="1">
      <alignment horizontal="center"/>
    </xf>
    <xf numFmtId="0" fontId="54" fillId="34" borderId="1" xfId="0" applyFont="1" applyFill="1" applyBorder="1" applyAlignment="1">
      <alignment wrapText="1"/>
    </xf>
    <xf numFmtId="0" fontId="59" fillId="34" borderId="1" xfId="0" applyFont="1" applyFill="1" applyBorder="1" applyAlignment="1">
      <alignment horizontal="center" wrapText="1"/>
    </xf>
    <xf numFmtId="0" fontId="54" fillId="39" borderId="1" xfId="0" applyFont="1" applyFill="1" applyBorder="1" applyAlignment="1">
      <alignment horizontal="center" vertical="top" wrapText="1"/>
    </xf>
    <xf numFmtId="0" fontId="58" fillId="37" borderId="1" xfId="0" applyFont="1" applyFill="1" applyBorder="1" applyAlignment="1">
      <alignment horizontal="center" wrapText="1"/>
    </xf>
    <xf numFmtId="0" fontId="58" fillId="0" borderId="3" xfId="0" applyFont="1" applyBorder="1" applyAlignment="1">
      <alignment horizontal="center" wrapText="1"/>
    </xf>
    <xf numFmtId="4" fontId="3" fillId="0" borderId="1" xfId="29" applyNumberFormat="1" applyBorder="1" applyAlignment="1">
      <alignment horizontal="right" wrapText="1"/>
    </xf>
    <xf numFmtId="0" fontId="63" fillId="0" borderId="1" xfId="0" applyFont="1" applyBorder="1" applyAlignment="1">
      <alignment horizontal="right" wrapText="1"/>
    </xf>
    <xf numFmtId="0" fontId="59" fillId="0" borderId="1" xfId="0" applyFont="1" applyBorder="1" applyAlignment="1">
      <alignment horizontal="right" wrapText="1"/>
    </xf>
    <xf numFmtId="1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42" borderId="1" xfId="0" applyFont="1" applyFill="1" applyBorder="1" applyAlignment="1">
      <alignment horizontal="right" wrapText="1"/>
    </xf>
    <xf numFmtId="0" fontId="64" fillId="0" borderId="1" xfId="0" applyFont="1" applyBorder="1" applyAlignment="1">
      <alignment wrapText="1"/>
    </xf>
    <xf numFmtId="0" fontId="3" fillId="0" borderId="1" xfId="29" applyBorder="1" applyAlignment="1">
      <alignment horizontal="right" wrapText="1"/>
    </xf>
    <xf numFmtId="0" fontId="18" fillId="42" borderId="1" xfId="0" applyFont="1" applyFill="1" applyBorder="1" applyAlignment="1">
      <alignment wrapText="1"/>
    </xf>
    <xf numFmtId="165" fontId="18" fillId="42" borderId="1" xfId="45" applyFont="1" applyFill="1" applyBorder="1" applyAlignment="1" applyProtection="1">
      <alignment wrapText="1"/>
    </xf>
    <xf numFmtId="0" fontId="18" fillId="42" borderId="8" xfId="0" applyFont="1" applyFill="1" applyBorder="1" applyAlignment="1">
      <alignment wrapText="1"/>
    </xf>
    <xf numFmtId="165" fontId="18" fillId="0" borderId="13" xfId="45" applyFont="1" applyFill="1" applyBorder="1" applyAlignment="1" applyProtection="1">
      <alignment wrapText="1"/>
    </xf>
    <xf numFmtId="0" fontId="59" fillId="0" borderId="1" xfId="0" applyFont="1" applyBorder="1" applyAlignment="1">
      <alignment wrapText="1"/>
    </xf>
    <xf numFmtId="0" fontId="63" fillId="0" borderId="1" xfId="0" applyFont="1" applyBorder="1" applyAlignment="1">
      <alignment wrapText="1"/>
    </xf>
    <xf numFmtId="165" fontId="18" fillId="0" borderId="14" xfId="45" applyFont="1" applyFill="1" applyBorder="1" applyAlignment="1" applyProtection="1">
      <alignment wrapText="1"/>
    </xf>
    <xf numFmtId="0" fontId="64" fillId="0" borderId="1" xfId="28" applyFont="1" applyBorder="1" applyAlignment="1">
      <alignment horizontal="center" wrapText="1"/>
    </xf>
    <xf numFmtId="0" fontId="64" fillId="0" borderId="1" xfId="28" applyFont="1" applyBorder="1" applyAlignment="1">
      <alignment wrapText="1"/>
    </xf>
    <xf numFmtId="0" fontId="3" fillId="0" borderId="1" xfId="29" applyBorder="1"/>
    <xf numFmtId="0" fontId="64" fillId="42" borderId="1" xfId="0" applyFont="1" applyFill="1" applyBorder="1" applyAlignment="1">
      <alignment horizontal="right" wrapText="1"/>
    </xf>
    <xf numFmtId="0" fontId="18" fillId="0" borderId="1" xfId="28" applyFont="1" applyBorder="1" applyAlignment="1">
      <alignment horizontal="center" wrapText="1"/>
    </xf>
    <xf numFmtId="0" fontId="64" fillId="0" borderId="1" xfId="0" applyFont="1" applyBorder="1" applyAlignment="1">
      <alignment horizontal="right" wrapText="1"/>
    </xf>
    <xf numFmtId="164" fontId="3" fillId="0" borderId="0" xfId="0" applyNumberFormat="1" applyFont="1"/>
    <xf numFmtId="0" fontId="63" fillId="0" borderId="1" xfId="28" applyFont="1" applyBorder="1" applyAlignment="1">
      <alignment horizontal="center" wrapText="1"/>
    </xf>
    <xf numFmtId="0" fontId="64" fillId="42" borderId="1" xfId="28" applyFont="1" applyFill="1" applyBorder="1" applyAlignment="1">
      <alignment horizontal="right" wrapText="1"/>
    </xf>
    <xf numFmtId="165" fontId="18" fillId="0" borderId="15" xfId="45" applyFont="1" applyFill="1" applyBorder="1" applyAlignment="1" applyProtection="1">
      <alignment wrapText="1"/>
    </xf>
    <xf numFmtId="165" fontId="12" fillId="0" borderId="14" xfId="45" applyFont="1" applyFill="1" applyBorder="1" applyAlignment="1" applyProtection="1">
      <alignment wrapText="1"/>
    </xf>
    <xf numFmtId="165" fontId="12" fillId="0" borderId="10" xfId="45" applyFont="1" applyFill="1" applyBorder="1" applyAlignment="1" applyProtection="1">
      <alignment horizontal="center" wrapText="1"/>
    </xf>
    <xf numFmtId="165" fontId="12" fillId="0" borderId="1" xfId="45" applyFont="1" applyFill="1" applyBorder="1" applyAlignment="1" applyProtection="1">
      <alignment horizontal="center" wrapText="1"/>
    </xf>
    <xf numFmtId="165" fontId="12" fillId="0" borderId="6" xfId="45" applyFont="1" applyFill="1" applyBorder="1" applyAlignment="1" applyProtection="1">
      <alignment horizontal="center" wrapText="1"/>
    </xf>
    <xf numFmtId="0" fontId="3" fillId="43" borderId="1" xfId="0" applyFont="1" applyFill="1" applyBorder="1" applyAlignment="1">
      <alignment horizontal="right" wrapText="1"/>
    </xf>
    <xf numFmtId="0" fontId="18" fillId="43" borderId="1" xfId="0" applyFont="1" applyFill="1" applyBorder="1" applyAlignment="1">
      <alignment wrapText="1"/>
    </xf>
    <xf numFmtId="165" fontId="18" fillId="43" borderId="1" xfId="45" applyFont="1" applyFill="1" applyBorder="1" applyAlignment="1" applyProtection="1">
      <alignment wrapText="1"/>
    </xf>
    <xf numFmtId="165" fontId="18" fillId="43" borderId="3" xfId="45" applyFont="1" applyFill="1" applyBorder="1" applyAlignment="1" applyProtection="1">
      <alignment wrapText="1"/>
    </xf>
    <xf numFmtId="165" fontId="18" fillId="0" borderId="1" xfId="45" applyFont="1" applyFill="1" applyBorder="1" applyAlignment="1" applyProtection="1">
      <alignment wrapText="1"/>
    </xf>
    <xf numFmtId="165" fontId="18" fillId="0" borderId="16" xfId="45" applyFont="1" applyFill="1" applyBorder="1" applyAlignment="1" applyProtection="1">
      <alignment wrapText="1"/>
    </xf>
    <xf numFmtId="165" fontId="18" fillId="0" borderId="9" xfId="45" applyFont="1" applyFill="1" applyBorder="1" applyAlignment="1" applyProtection="1">
      <alignment wrapText="1"/>
    </xf>
    <xf numFmtId="165" fontId="18" fillId="43" borderId="10" xfId="45" applyFont="1" applyFill="1" applyBorder="1" applyAlignment="1" applyProtection="1">
      <alignment wrapText="1"/>
    </xf>
    <xf numFmtId="0" fontId="64" fillId="0" borderId="3" xfId="0" applyFont="1" applyBorder="1" applyAlignment="1">
      <alignment wrapText="1"/>
    </xf>
    <xf numFmtId="165" fontId="12" fillId="0" borderId="1" xfId="45" applyFont="1" applyFill="1" applyBorder="1" applyAlignment="1" applyProtection="1">
      <alignment wrapText="1"/>
    </xf>
    <xf numFmtId="0" fontId="3" fillId="44" borderId="1" xfId="0" applyFont="1" applyFill="1" applyBorder="1" applyAlignment="1">
      <alignment wrapText="1"/>
    </xf>
    <xf numFmtId="0" fontId="3" fillId="44" borderId="1" xfId="0" applyFont="1" applyFill="1" applyBorder="1" applyAlignment="1">
      <alignment horizontal="right" wrapText="1"/>
    </xf>
    <xf numFmtId="165" fontId="3" fillId="44" borderId="1" xfId="45" applyFont="1" applyFill="1" applyBorder="1" applyAlignment="1" applyProtection="1">
      <alignment wrapText="1"/>
    </xf>
    <xf numFmtId="165" fontId="3" fillId="44" borderId="8" xfId="45" applyFont="1" applyFill="1" applyBorder="1" applyAlignment="1" applyProtection="1">
      <alignment wrapText="1"/>
    </xf>
    <xf numFmtId="165" fontId="3" fillId="0" borderId="13" xfId="45" applyFont="1" applyFill="1" applyBorder="1" applyAlignment="1" applyProtection="1">
      <alignment wrapText="1"/>
    </xf>
    <xf numFmtId="165" fontId="3" fillId="0" borderId="14" xfId="45" applyFont="1" applyFill="1" applyBorder="1" applyAlignment="1" applyProtection="1">
      <alignment wrapText="1"/>
    </xf>
    <xf numFmtId="1" fontId="18" fillId="0" borderId="1" xfId="0" applyNumberFormat="1" applyFont="1" applyBorder="1" applyAlignment="1">
      <alignment horizontal="right" wrapText="1"/>
    </xf>
    <xf numFmtId="0" fontId="18" fillId="0" borderId="1" xfId="0" applyFont="1" applyBorder="1" applyAlignment="1">
      <alignment horizontal="right" wrapText="1"/>
    </xf>
    <xf numFmtId="165" fontId="3" fillId="0" borderId="15" xfId="45" applyFont="1" applyFill="1" applyBorder="1" applyAlignment="1" applyProtection="1">
      <alignment wrapText="1"/>
    </xf>
    <xf numFmtId="165" fontId="5" fillId="0" borderId="10" xfId="45" applyFont="1" applyFill="1" applyBorder="1" applyAlignment="1" applyProtection="1">
      <alignment wrapText="1"/>
    </xf>
    <xf numFmtId="0" fontId="3" fillId="45" borderId="1" xfId="0" applyFont="1" applyFill="1" applyBorder="1" applyAlignment="1">
      <alignment horizontal="right" wrapText="1"/>
    </xf>
    <xf numFmtId="0" fontId="3" fillId="45" borderId="1" xfId="0" applyFont="1" applyFill="1" applyBorder="1" applyAlignment="1">
      <alignment wrapText="1"/>
    </xf>
    <xf numFmtId="165" fontId="3" fillId="45" borderId="1" xfId="45" applyFont="1" applyFill="1" applyBorder="1" applyAlignment="1" applyProtection="1">
      <alignment wrapText="1"/>
    </xf>
    <xf numFmtId="165" fontId="3" fillId="45" borderId="8" xfId="45" applyFont="1" applyFill="1" applyBorder="1" applyAlignment="1" applyProtection="1">
      <alignment wrapText="1"/>
    </xf>
    <xf numFmtId="0" fontId="64" fillId="0" borderId="6" xfId="0" applyFont="1" applyBorder="1" applyAlignment="1">
      <alignment wrapText="1"/>
    </xf>
    <xf numFmtId="1" fontId="64" fillId="0" borderId="1" xfId="0" applyNumberFormat="1" applyFont="1" applyBorder="1" applyAlignment="1">
      <alignment horizontal="right" wrapText="1"/>
    </xf>
    <xf numFmtId="0" fontId="3" fillId="41" borderId="1" xfId="0" applyFont="1" applyFill="1" applyBorder="1" applyAlignment="1">
      <alignment wrapText="1"/>
    </xf>
    <xf numFmtId="0" fontId="3" fillId="41" borderId="1" xfId="0" applyFont="1" applyFill="1" applyBorder="1" applyAlignment="1">
      <alignment horizontal="right" wrapText="1"/>
    </xf>
    <xf numFmtId="165" fontId="3" fillId="41" borderId="1" xfId="45" applyFont="1" applyFill="1" applyBorder="1" applyAlignment="1" applyProtection="1">
      <alignment wrapText="1"/>
    </xf>
    <xf numFmtId="165" fontId="3" fillId="41" borderId="8" xfId="45" applyFont="1" applyFill="1" applyBorder="1" applyAlignment="1" applyProtection="1">
      <alignment wrapText="1"/>
    </xf>
    <xf numFmtId="165" fontId="5" fillId="0" borderId="9" xfId="45" applyFont="1" applyFill="1" applyBorder="1" applyAlignment="1" applyProtection="1">
      <alignment wrapText="1"/>
    </xf>
    <xf numFmtId="4" fontId="60" fillId="0" borderId="1" xfId="0" applyNumberFormat="1" applyFont="1" applyBorder="1" applyAlignment="1">
      <alignment horizontal="right" wrapText="1"/>
    </xf>
    <xf numFmtId="165" fontId="3" fillId="46" borderId="1" xfId="45" applyFont="1" applyFill="1" applyBorder="1" applyAlignment="1" applyProtection="1">
      <alignment wrapText="1"/>
    </xf>
    <xf numFmtId="165" fontId="3" fillId="46" borderId="8" xfId="45" applyFont="1" applyFill="1" applyBorder="1" applyAlignment="1" applyProtection="1">
      <alignment wrapText="1"/>
    </xf>
    <xf numFmtId="1" fontId="59" fillId="0" borderId="1" xfId="0" applyNumberFormat="1" applyFont="1" applyBorder="1" applyAlignment="1">
      <alignment horizontal="right" wrapText="1"/>
    </xf>
    <xf numFmtId="0" fontId="3" fillId="40" borderId="1" xfId="0" applyFont="1" applyFill="1" applyBorder="1" applyAlignment="1">
      <alignment wrapText="1"/>
    </xf>
    <xf numFmtId="0" fontId="3" fillId="40" borderId="1" xfId="0" applyFont="1" applyFill="1" applyBorder="1" applyAlignment="1">
      <alignment horizontal="right" wrapText="1"/>
    </xf>
    <xf numFmtId="0" fontId="3" fillId="40" borderId="8" xfId="0" applyFont="1" applyFill="1" applyBorder="1" applyAlignment="1">
      <alignment wrapText="1"/>
    </xf>
    <xf numFmtId="165" fontId="3" fillId="0" borderId="0" xfId="45" applyFont="1" applyFill="1" applyBorder="1" applyProtection="1"/>
    <xf numFmtId="4" fontId="3" fillId="0" borderId="0" xfId="0" applyNumberFormat="1" applyFont="1"/>
    <xf numFmtId="165" fontId="12" fillId="42" borderId="2" xfId="45" applyFont="1" applyFill="1" applyBorder="1" applyAlignment="1" applyProtection="1">
      <alignment wrapText="1"/>
    </xf>
    <xf numFmtId="0" fontId="3" fillId="44" borderId="0" xfId="0" applyFont="1" applyFill="1" applyAlignment="1">
      <alignment wrapText="1"/>
    </xf>
    <xf numFmtId="165" fontId="5" fillId="44" borderId="2" xfId="45" applyFont="1" applyFill="1" applyBorder="1" applyAlignment="1" applyProtection="1">
      <alignment wrapText="1"/>
    </xf>
    <xf numFmtId="0" fontId="3" fillId="45" borderId="0" xfId="0" applyFont="1" applyFill="1" applyAlignment="1">
      <alignment wrapText="1"/>
    </xf>
    <xf numFmtId="165" fontId="18" fillId="42" borderId="8" xfId="45" applyFont="1" applyFill="1" applyBorder="1" applyAlignment="1" applyProtection="1">
      <alignment wrapText="1"/>
    </xf>
    <xf numFmtId="165" fontId="3" fillId="40" borderId="8" xfId="45" applyFont="1" applyFill="1" applyBorder="1" applyAlignment="1" applyProtection="1">
      <alignment wrapText="1"/>
    </xf>
    <xf numFmtId="0" fontId="3" fillId="40" borderId="0" xfId="0" applyFont="1" applyFill="1" applyAlignment="1">
      <alignment wrapText="1"/>
    </xf>
    <xf numFmtId="165" fontId="31" fillId="0" borderId="0" xfId="45" applyFont="1"/>
    <xf numFmtId="165" fontId="60" fillId="37" borderId="2" xfId="45" applyFont="1" applyFill="1" applyBorder="1" applyProtection="1"/>
    <xf numFmtId="0" fontId="63" fillId="43" borderId="1" xfId="0" applyFont="1" applyFill="1" applyBorder="1" applyAlignment="1">
      <alignment wrapText="1"/>
    </xf>
    <xf numFmtId="165" fontId="5" fillId="0" borderId="0" xfId="45" applyFont="1" applyBorder="1" applyProtection="1"/>
    <xf numFmtId="1" fontId="0" fillId="35" borderId="1" xfId="0" applyNumberFormat="1" applyFill="1" applyBorder="1" applyProtection="1">
      <protection locked="0"/>
    </xf>
    <xf numFmtId="1" fontId="0" fillId="35" borderId="1" xfId="0" applyNumberFormat="1" applyFill="1" applyBorder="1" applyAlignment="1" applyProtection="1">
      <alignment horizontal="right"/>
      <protection locked="0"/>
    </xf>
    <xf numFmtId="165" fontId="5" fillId="44" borderId="1" xfId="45" applyFont="1" applyFill="1" applyBorder="1" applyAlignment="1" applyProtection="1">
      <alignment wrapText="1"/>
    </xf>
    <xf numFmtId="165" fontId="5" fillId="45" borderId="1" xfId="45" applyFont="1" applyFill="1" applyBorder="1" applyAlignment="1" applyProtection="1">
      <alignment wrapText="1"/>
    </xf>
    <xf numFmtId="165" fontId="5" fillId="41" borderId="1" xfId="45" applyFont="1" applyFill="1" applyBorder="1" applyAlignment="1" applyProtection="1">
      <alignment wrapText="1"/>
    </xf>
    <xf numFmtId="165" fontId="5" fillId="46" borderId="1" xfId="45" applyFont="1" applyFill="1" applyBorder="1" applyAlignment="1" applyProtection="1">
      <alignment wrapText="1"/>
    </xf>
    <xf numFmtId="165" fontId="5" fillId="40" borderId="1" xfId="45" applyFont="1" applyFill="1" applyBorder="1" applyAlignment="1" applyProtection="1">
      <alignment wrapText="1"/>
    </xf>
    <xf numFmtId="0" fontId="18" fillId="43" borderId="8" xfId="0" applyFont="1" applyFill="1" applyBorder="1" applyAlignment="1">
      <alignment wrapText="1"/>
    </xf>
    <xf numFmtId="0" fontId="3" fillId="44" borderId="8" xfId="0" applyFont="1" applyFill="1" applyBorder="1" applyAlignment="1">
      <alignment wrapText="1"/>
    </xf>
    <xf numFmtId="0" fontId="3" fillId="45" borderId="8" xfId="0" applyFont="1" applyFill="1" applyBorder="1" applyAlignment="1">
      <alignment wrapText="1"/>
    </xf>
    <xf numFmtId="0" fontId="3" fillId="41" borderId="8" xfId="0" applyFont="1" applyFill="1" applyBorder="1" applyAlignment="1">
      <alignment wrapText="1"/>
    </xf>
    <xf numFmtId="0" fontId="18" fillId="42" borderId="13" xfId="0" applyFont="1" applyFill="1" applyBorder="1" applyAlignment="1">
      <alignment wrapText="1"/>
    </xf>
    <xf numFmtId="0" fontId="18" fillId="42" borderId="14" xfId="0" applyFont="1" applyFill="1" applyBorder="1" applyAlignment="1">
      <alignment wrapText="1"/>
    </xf>
    <xf numFmtId="0" fontId="18" fillId="43" borderId="14" xfId="0" applyFont="1" applyFill="1" applyBorder="1" applyAlignment="1">
      <alignment wrapText="1"/>
    </xf>
    <xf numFmtId="0" fontId="18" fillId="43" borderId="0" xfId="0" applyFont="1" applyFill="1" applyAlignment="1">
      <alignment wrapText="1"/>
    </xf>
    <xf numFmtId="0" fontId="3" fillId="41" borderId="14" xfId="0" applyFont="1" applyFill="1" applyBorder="1" applyAlignment="1">
      <alignment wrapText="1"/>
    </xf>
    <xf numFmtId="165" fontId="5" fillId="45" borderId="18" xfId="45" applyFont="1" applyFill="1" applyBorder="1" applyAlignment="1" applyProtection="1">
      <alignment wrapText="1"/>
    </xf>
    <xf numFmtId="0" fontId="3" fillId="41" borderId="19" xfId="0" applyFont="1" applyFill="1" applyBorder="1" applyAlignment="1">
      <alignment wrapText="1"/>
    </xf>
    <xf numFmtId="165" fontId="5" fillId="41" borderId="18" xfId="45" applyFont="1" applyFill="1" applyBorder="1" applyAlignment="1" applyProtection="1">
      <alignment wrapText="1"/>
    </xf>
    <xf numFmtId="0" fontId="58" fillId="37" borderId="8" xfId="0" applyFont="1" applyFill="1" applyBorder="1" applyAlignment="1">
      <alignment horizontal="center" wrapText="1"/>
    </xf>
    <xf numFmtId="0" fontId="18" fillId="42" borderId="17" xfId="0" applyFont="1" applyFill="1" applyBorder="1" applyAlignment="1">
      <alignment wrapText="1"/>
    </xf>
    <xf numFmtId="0" fontId="18" fillId="42" borderId="19" xfId="0" applyFont="1" applyFill="1" applyBorder="1" applyAlignment="1">
      <alignment wrapText="1"/>
    </xf>
    <xf numFmtId="165" fontId="12" fillId="42" borderId="18" xfId="45" applyFont="1" applyFill="1" applyBorder="1" applyAlignment="1" applyProtection="1">
      <alignment wrapText="1"/>
    </xf>
    <xf numFmtId="0" fontId="18" fillId="43" borderId="19" xfId="0" applyFont="1" applyFill="1" applyBorder="1" applyAlignment="1">
      <alignment wrapText="1"/>
    </xf>
    <xf numFmtId="165" fontId="12" fillId="43" borderId="18" xfId="45" applyFont="1" applyFill="1" applyBorder="1" applyAlignment="1" applyProtection="1">
      <alignment wrapText="1"/>
    </xf>
    <xf numFmtId="0" fontId="65" fillId="37" borderId="1" xfId="0" applyFont="1" applyFill="1" applyBorder="1" applyAlignment="1">
      <alignment horizontal="center" wrapText="1"/>
    </xf>
    <xf numFmtId="165" fontId="5" fillId="44" borderId="18" xfId="45" applyFont="1" applyFill="1" applyBorder="1" applyAlignment="1" applyProtection="1">
      <alignment wrapText="1"/>
    </xf>
    <xf numFmtId="165" fontId="5" fillId="40" borderId="18" xfId="45" applyFont="1" applyFill="1" applyBorder="1" applyAlignment="1" applyProtection="1">
      <alignment wrapText="1"/>
    </xf>
    <xf numFmtId="165" fontId="5" fillId="45" borderId="2" xfId="45" applyFont="1" applyFill="1" applyBorder="1" applyAlignment="1" applyProtection="1">
      <alignment wrapText="1"/>
    </xf>
    <xf numFmtId="165" fontId="5" fillId="41" borderId="2" xfId="45" applyFont="1" applyFill="1" applyBorder="1" applyAlignment="1" applyProtection="1">
      <alignment wrapText="1"/>
    </xf>
    <xf numFmtId="165" fontId="5" fillId="40" borderId="2" xfId="45" applyFont="1" applyFill="1" applyBorder="1" applyAlignment="1" applyProtection="1">
      <alignment wrapText="1"/>
    </xf>
    <xf numFmtId="165" fontId="3" fillId="44" borderId="7" xfId="45" applyFont="1" applyFill="1" applyBorder="1" applyAlignment="1" applyProtection="1">
      <alignment wrapText="1"/>
    </xf>
    <xf numFmtId="165" fontId="12" fillId="43" borderId="2" xfId="45" applyFont="1" applyFill="1" applyBorder="1" applyAlignment="1" applyProtection="1">
      <alignment wrapText="1"/>
    </xf>
    <xf numFmtId="0" fontId="81" fillId="0" borderId="0" xfId="0" applyFont="1" applyAlignment="1">
      <alignment horizontal="left"/>
    </xf>
    <xf numFmtId="165" fontId="18" fillId="43" borderId="8" xfId="45" applyFont="1" applyFill="1" applyBorder="1" applyAlignment="1" applyProtection="1">
      <alignment wrapText="1"/>
    </xf>
    <xf numFmtId="165" fontId="3" fillId="41" borderId="17" xfId="45" applyFont="1" applyFill="1" applyBorder="1" applyAlignment="1" applyProtection="1">
      <alignment wrapText="1"/>
    </xf>
    <xf numFmtId="165" fontId="3" fillId="46" borderId="7" xfId="45" applyFont="1" applyFill="1" applyBorder="1" applyAlignment="1" applyProtection="1">
      <alignment wrapText="1"/>
    </xf>
    <xf numFmtId="165" fontId="3" fillId="46" borderId="17" xfId="45" applyFont="1" applyFill="1" applyBorder="1" applyAlignment="1" applyProtection="1">
      <alignment wrapText="1"/>
    </xf>
    <xf numFmtId="165" fontId="3" fillId="40" borderId="7" xfId="45" applyFont="1" applyFill="1" applyBorder="1" applyAlignment="1" applyProtection="1">
      <alignment wrapText="1"/>
    </xf>
    <xf numFmtId="165" fontId="3" fillId="40" borderId="17" xfId="45" applyFont="1" applyFill="1" applyBorder="1" applyAlignment="1" applyProtection="1">
      <alignment wrapText="1"/>
    </xf>
    <xf numFmtId="165" fontId="70" fillId="40" borderId="2" xfId="45" applyFont="1" applyFill="1" applyBorder="1" applyAlignment="1" applyProtection="1">
      <alignment wrapText="1"/>
    </xf>
    <xf numFmtId="165" fontId="32" fillId="0" borderId="0" xfId="0" applyNumberFormat="1" applyFont="1"/>
    <xf numFmtId="0" fontId="3" fillId="0" borderId="8" xfId="0" applyFont="1" applyBorder="1"/>
    <xf numFmtId="0" fontId="3" fillId="0" borderId="6" xfId="0" applyFont="1" applyBorder="1"/>
    <xf numFmtId="0" fontId="60" fillId="37" borderId="1" xfId="0" applyFont="1" applyFill="1" applyBorder="1" applyAlignment="1">
      <alignment horizontal="center" wrapText="1"/>
    </xf>
    <xf numFmtId="0" fontId="58" fillId="41" borderId="1" xfId="0" applyFont="1" applyFill="1" applyBorder="1" applyAlignment="1">
      <alignment wrapText="1"/>
    </xf>
    <xf numFmtId="0" fontId="58" fillId="45" borderId="1" xfId="0" applyFont="1" applyFill="1" applyBorder="1" applyAlignment="1">
      <alignment wrapText="1"/>
    </xf>
    <xf numFmtId="0" fontId="58" fillId="42" borderId="1" xfId="0" applyFont="1" applyFill="1" applyBorder="1" applyAlignment="1">
      <alignment wrapText="1"/>
    </xf>
    <xf numFmtId="0" fontId="58" fillId="40" borderId="1" xfId="0" applyFont="1" applyFill="1" applyBorder="1" applyAlignment="1">
      <alignment wrapText="1"/>
    </xf>
    <xf numFmtId="43" fontId="10" fillId="35" borderId="1" xfId="67" applyFont="1" applyFill="1" applyBorder="1" applyProtection="1">
      <protection locked="0"/>
    </xf>
    <xf numFmtId="165" fontId="70" fillId="40" borderId="0" xfId="45" applyFont="1" applyFill="1" applyBorder="1" applyAlignment="1" applyProtection="1">
      <alignment wrapText="1"/>
    </xf>
    <xf numFmtId="165" fontId="60" fillId="37" borderId="0" xfId="45" applyFont="1" applyFill="1" applyBorder="1" applyProtection="1"/>
    <xf numFmtId="165" fontId="60" fillId="37" borderId="1" xfId="45" applyFont="1" applyFill="1" applyBorder="1" applyAlignment="1" applyProtection="1">
      <alignment horizontal="center" wrapText="1"/>
    </xf>
    <xf numFmtId="165" fontId="18" fillId="42" borderId="0" xfId="45" applyFont="1" applyFill="1" applyBorder="1" applyAlignment="1" applyProtection="1">
      <alignment wrapText="1"/>
    </xf>
    <xf numFmtId="165" fontId="3" fillId="44" borderId="0" xfId="45" applyFont="1" applyFill="1" applyBorder="1" applyAlignment="1" applyProtection="1">
      <alignment wrapText="1"/>
    </xf>
    <xf numFmtId="165" fontId="18" fillId="43" borderId="0" xfId="45" applyFont="1" applyFill="1" applyBorder="1" applyAlignment="1" applyProtection="1">
      <alignment wrapText="1"/>
    </xf>
    <xf numFmtId="165" fontId="3" fillId="45" borderId="0" xfId="45" applyFont="1" applyFill="1" applyBorder="1" applyAlignment="1" applyProtection="1">
      <alignment wrapText="1"/>
    </xf>
    <xf numFmtId="165" fontId="5" fillId="41" borderId="30" xfId="45" applyFont="1" applyFill="1" applyBorder="1" applyAlignment="1" applyProtection="1">
      <alignment wrapText="1"/>
    </xf>
    <xf numFmtId="165" fontId="5" fillId="46" borderId="18" xfId="45" applyFont="1" applyFill="1" applyBorder="1" applyAlignment="1" applyProtection="1">
      <alignment wrapText="1"/>
    </xf>
    <xf numFmtId="165" fontId="5" fillId="46" borderId="30" xfId="45" applyFont="1" applyFill="1" applyBorder="1" applyAlignment="1" applyProtection="1">
      <alignment wrapText="1"/>
    </xf>
    <xf numFmtId="165" fontId="3" fillId="40" borderId="6" xfId="45" applyFont="1" applyFill="1" applyBorder="1" applyAlignment="1" applyProtection="1">
      <alignment wrapText="1"/>
    </xf>
    <xf numFmtId="0" fontId="58" fillId="44" borderId="1" xfId="0" applyFont="1" applyFill="1" applyBorder="1" applyAlignment="1">
      <alignment wrapText="1"/>
    </xf>
    <xf numFmtId="0" fontId="58" fillId="43" borderId="1" xfId="0" applyFont="1" applyFill="1" applyBorder="1" applyAlignment="1">
      <alignment wrapText="1"/>
    </xf>
    <xf numFmtId="43" fontId="18" fillId="35" borderId="1" xfId="67" applyFont="1" applyFill="1" applyBorder="1" applyProtection="1">
      <protection locked="0"/>
    </xf>
    <xf numFmtId="0" fontId="52" fillId="34" borderId="1" xfId="0" applyFont="1" applyFill="1" applyBorder="1" applyAlignment="1">
      <alignment vertical="top" wrapText="1"/>
    </xf>
    <xf numFmtId="43" fontId="18" fillId="35" borderId="3" xfId="67" applyFont="1" applyFill="1" applyBorder="1" applyProtection="1">
      <protection locked="0"/>
    </xf>
    <xf numFmtId="0" fontId="54" fillId="34" borderId="8" xfId="0" applyFont="1" applyFill="1" applyBorder="1" applyAlignment="1">
      <alignment vertical="top" wrapText="1"/>
    </xf>
    <xf numFmtId="0" fontId="65" fillId="37" borderId="8" xfId="0" applyFont="1" applyFill="1" applyBorder="1" applyAlignment="1">
      <alignment horizontal="center" wrapText="1"/>
    </xf>
    <xf numFmtId="164" fontId="18" fillId="42" borderId="1" xfId="0" applyNumberFormat="1" applyFont="1" applyFill="1" applyBorder="1" applyAlignment="1">
      <alignment wrapText="1"/>
    </xf>
    <xf numFmtId="164" fontId="18" fillId="43" borderId="1" xfId="0" applyNumberFormat="1" applyFont="1" applyFill="1" applyBorder="1" applyAlignment="1">
      <alignment wrapText="1"/>
    </xf>
    <xf numFmtId="165" fontId="58" fillId="0" borderId="1" xfId="45" applyFont="1" applyBorder="1"/>
    <xf numFmtId="165" fontId="82" fillId="0" borderId="0" xfId="45" applyFont="1"/>
    <xf numFmtId="0" fontId="83" fillId="37" borderId="1" xfId="0" applyFont="1" applyFill="1" applyBorder="1" applyAlignment="1">
      <alignment horizontal="center" wrapText="1"/>
    </xf>
    <xf numFmtId="0" fontId="59" fillId="44" borderId="1" xfId="0" applyFont="1" applyFill="1" applyBorder="1" applyAlignment="1">
      <alignment horizontal="right" wrapText="1"/>
    </xf>
    <xf numFmtId="4" fontId="59" fillId="0" borderId="1" xfId="29" applyNumberFormat="1" applyFont="1" applyBorder="1" applyAlignment="1">
      <alignment horizontal="right" wrapText="1"/>
    </xf>
    <xf numFmtId="0" fontId="59" fillId="0" borderId="1" xfId="29" applyFont="1" applyBorder="1" applyAlignment="1">
      <alignment horizontal="right" wrapText="1"/>
    </xf>
    <xf numFmtId="0" fontId="59" fillId="45" borderId="1" xfId="0" applyFont="1" applyFill="1" applyBorder="1" applyAlignment="1">
      <alignment wrapText="1"/>
    </xf>
    <xf numFmtId="165" fontId="59" fillId="45" borderId="8" xfId="45" applyFont="1" applyFill="1" applyBorder="1" applyAlignment="1" applyProtection="1">
      <alignment wrapText="1"/>
    </xf>
    <xf numFmtId="0" fontId="59" fillId="0" borderId="6" xfId="0" applyFont="1" applyBorder="1" applyAlignment="1">
      <alignment wrapText="1"/>
    </xf>
    <xf numFmtId="0" fontId="63" fillId="0" borderId="1" xfId="0" applyFont="1" applyBorder="1"/>
    <xf numFmtId="0" fontId="63" fillId="0" borderId="1" xfId="0" applyFont="1" applyBorder="1" applyAlignment="1">
      <alignment horizontal="center" wrapText="1"/>
    </xf>
    <xf numFmtId="0" fontId="63" fillId="45" borderId="1" xfId="0" applyFont="1" applyFill="1" applyBorder="1" applyAlignment="1">
      <alignment horizontal="right" wrapText="1"/>
    </xf>
    <xf numFmtId="0" fontId="63" fillId="0" borderId="1" xfId="28" applyFont="1" applyBorder="1" applyAlignment="1">
      <alignment horizontal="right" wrapText="1"/>
    </xf>
    <xf numFmtId="4" fontId="63" fillId="0" borderId="1" xfId="29" applyNumberFormat="1" applyFont="1" applyBorder="1" applyAlignment="1">
      <alignment horizontal="right" wrapText="1"/>
    </xf>
    <xf numFmtId="1" fontId="63" fillId="0" borderId="1" xfId="0" applyNumberFormat="1" applyFont="1" applyBorder="1" applyAlignment="1">
      <alignment horizontal="right" wrapText="1"/>
    </xf>
    <xf numFmtId="0" fontId="18" fillId="46" borderId="1" xfId="0" applyFont="1" applyFill="1" applyBorder="1" applyAlignment="1">
      <alignment wrapText="1"/>
    </xf>
    <xf numFmtId="4" fontId="18" fillId="0" borderId="1" xfId="29" applyNumberFormat="1" applyFont="1" applyBorder="1" applyAlignment="1">
      <alignment horizontal="right" wrapText="1"/>
    </xf>
    <xf numFmtId="0" fontId="18" fillId="0" borderId="1" xfId="0" applyFont="1" applyBorder="1" applyAlignment="1">
      <alignment horizontal="center" wrapText="1"/>
    </xf>
    <xf numFmtId="0" fontId="18" fillId="46" borderId="1" xfId="0" applyFont="1" applyFill="1" applyBorder="1" applyAlignment="1">
      <alignment horizontal="right" wrapText="1"/>
    </xf>
    <xf numFmtId="4" fontId="12" fillId="0" borderId="1" xfId="0" applyNumberFormat="1" applyFont="1" applyBorder="1" applyAlignment="1">
      <alignment horizontal="right" wrapText="1"/>
    </xf>
    <xf numFmtId="0" fontId="18" fillId="0" borderId="1" xfId="29" applyFont="1" applyBorder="1"/>
    <xf numFmtId="0" fontId="12" fillId="46" borderId="1" xfId="0" applyFont="1" applyFill="1" applyBorder="1" applyAlignment="1">
      <alignment wrapText="1"/>
    </xf>
    <xf numFmtId="0" fontId="18" fillId="46" borderId="0" xfId="0" applyFont="1" applyFill="1" applyAlignment="1">
      <alignment wrapText="1"/>
    </xf>
    <xf numFmtId="0" fontId="18" fillId="0" borderId="1" xfId="29" applyFont="1" applyBorder="1" applyAlignment="1">
      <alignment horizontal="right" wrapText="1"/>
    </xf>
    <xf numFmtId="0" fontId="18" fillId="46" borderId="8" xfId="0" applyFont="1" applyFill="1" applyBorder="1" applyAlignment="1">
      <alignment wrapText="1"/>
    </xf>
    <xf numFmtId="165" fontId="12" fillId="46" borderId="18" xfId="0" applyNumberFormat="1" applyFont="1" applyFill="1" applyBorder="1" applyAlignment="1">
      <alignment wrapText="1"/>
    </xf>
    <xf numFmtId="165" fontId="12" fillId="46" borderId="2" xfId="0" applyNumberFormat="1" applyFont="1" applyFill="1" applyBorder="1" applyAlignment="1">
      <alignment wrapText="1"/>
    </xf>
    <xf numFmtId="0" fontId="18" fillId="42" borderId="1" xfId="0" applyFont="1" applyFill="1" applyBorder="1" applyAlignment="1">
      <alignment horizontal="right" wrapText="1"/>
    </xf>
    <xf numFmtId="0" fontId="18" fillId="0" borderId="1" xfId="28" applyFont="1" applyBorder="1" applyAlignment="1">
      <alignment horizontal="right" wrapText="1"/>
    </xf>
    <xf numFmtId="0" fontId="18" fillId="0" borderId="1" xfId="28" applyFont="1" applyBorder="1" applyAlignment="1">
      <alignment wrapText="1"/>
    </xf>
    <xf numFmtId="0" fontId="18" fillId="42" borderId="1" xfId="28" applyFont="1" applyFill="1" applyBorder="1" applyAlignment="1">
      <alignment horizontal="right" wrapText="1"/>
    </xf>
    <xf numFmtId="0" fontId="18" fillId="43" borderId="1" xfId="0" applyFont="1" applyFill="1" applyBorder="1" applyAlignment="1">
      <alignment horizontal="right" wrapText="1"/>
    </xf>
    <xf numFmtId="0" fontId="18" fillId="44" borderId="1" xfId="0" applyFont="1" applyFill="1" applyBorder="1" applyAlignment="1">
      <alignment horizontal="right" wrapText="1"/>
    </xf>
    <xf numFmtId="0" fontId="18" fillId="45" borderId="1" xfId="0" applyFont="1" applyFill="1" applyBorder="1" applyAlignment="1">
      <alignment horizontal="right" wrapText="1"/>
    </xf>
    <xf numFmtId="0" fontId="63" fillId="44" borderId="1" xfId="0" applyFont="1" applyFill="1" applyBorder="1" applyAlignment="1">
      <alignment horizontal="right" wrapText="1"/>
    </xf>
    <xf numFmtId="0" fontId="59" fillId="0" borderId="0" xfId="0" applyFont="1" applyAlignment="1">
      <alignment horizontal="center"/>
    </xf>
    <xf numFmtId="0" fontId="76" fillId="0" borderId="0" xfId="0" applyFont="1" applyAlignment="1">
      <alignment horizontal="center"/>
    </xf>
    <xf numFmtId="0" fontId="84" fillId="0" borderId="1" xfId="0" applyFont="1" applyBorder="1"/>
    <xf numFmtId="0" fontId="85" fillId="0" borderId="0" xfId="0" applyFont="1" applyAlignment="1">
      <alignment vertical="center"/>
    </xf>
    <xf numFmtId="14" fontId="58" fillId="0" borderId="0" xfId="0" applyNumberFormat="1" applyFont="1"/>
    <xf numFmtId="0" fontId="10" fillId="35" borderId="1" xfId="0" applyFont="1" applyFill="1" applyBorder="1" applyProtection="1">
      <protection locked="0"/>
    </xf>
    <xf numFmtId="1" fontId="18" fillId="35" borderId="1" xfId="0" applyNumberFormat="1" applyFont="1" applyFill="1" applyBorder="1" applyProtection="1">
      <protection locked="0"/>
    </xf>
    <xf numFmtId="0" fontId="86" fillId="37" borderId="1" xfId="0" applyFont="1" applyFill="1" applyBorder="1" applyAlignment="1">
      <alignment wrapText="1"/>
    </xf>
    <xf numFmtId="0" fontId="59" fillId="37" borderId="1" xfId="0" applyFont="1" applyFill="1" applyBorder="1" applyAlignment="1">
      <alignment wrapText="1"/>
    </xf>
    <xf numFmtId="4" fontId="18" fillId="35" borderId="1" xfId="0" applyNumberFormat="1" applyFont="1" applyFill="1" applyBorder="1" applyAlignment="1" applyProtection="1">
      <alignment horizontal="left"/>
      <protection locked="0"/>
    </xf>
    <xf numFmtId="0" fontId="18" fillId="35" borderId="1" xfId="0" applyFont="1" applyFill="1" applyBorder="1" applyAlignment="1" applyProtection="1">
      <alignment horizontal="left"/>
      <protection locked="0"/>
    </xf>
    <xf numFmtId="0" fontId="63" fillId="35" borderId="1" xfId="0" applyFont="1" applyFill="1" applyBorder="1" applyAlignment="1" applyProtection="1">
      <alignment horizontal="left"/>
      <protection locked="0"/>
    </xf>
    <xf numFmtId="0" fontId="3" fillId="35" borderId="1" xfId="0" applyFont="1" applyFill="1" applyBorder="1" applyAlignment="1" applyProtection="1">
      <alignment horizontal="left"/>
      <protection locked="0"/>
    </xf>
    <xf numFmtId="166" fontId="3" fillId="35" borderId="1" xfId="0" applyNumberFormat="1" applyFont="1" applyFill="1" applyBorder="1" applyAlignment="1" applyProtection="1">
      <alignment horizontal="left"/>
      <protection locked="0"/>
    </xf>
    <xf numFmtId="4" fontId="18" fillId="42" borderId="1" xfId="45" applyNumberFormat="1" applyFont="1" applyFill="1" applyBorder="1" applyAlignment="1">
      <alignment wrapText="1"/>
    </xf>
    <xf numFmtId="4" fontId="59" fillId="37" borderId="1" xfId="45" applyNumberFormat="1" applyFont="1" applyFill="1" applyBorder="1" applyAlignment="1">
      <alignment wrapText="1"/>
    </xf>
    <xf numFmtId="4" fontId="18" fillId="43" borderId="1" xfId="45" applyNumberFormat="1" applyFont="1" applyFill="1" applyBorder="1" applyAlignment="1">
      <alignment wrapText="1"/>
    </xf>
    <xf numFmtId="4" fontId="3" fillId="44" borderId="1" xfId="45" applyNumberFormat="1" applyFont="1" applyFill="1" applyBorder="1" applyAlignment="1">
      <alignment wrapText="1"/>
    </xf>
    <xf numFmtId="4" fontId="3" fillId="37" borderId="1" xfId="45" applyNumberFormat="1" applyFont="1" applyFill="1" applyBorder="1" applyAlignment="1">
      <alignment wrapText="1"/>
    </xf>
    <xf numFmtId="4" fontId="3" fillId="45" borderId="1" xfId="45" applyNumberFormat="1" applyFont="1" applyFill="1" applyBorder="1" applyAlignment="1">
      <alignment wrapText="1"/>
    </xf>
    <xf numFmtId="4" fontId="3" fillId="41" borderId="1" xfId="45" applyNumberFormat="1" applyFont="1" applyFill="1" applyBorder="1" applyAlignment="1">
      <alignment wrapText="1"/>
    </xf>
    <xf numFmtId="4" fontId="18" fillId="46" borderId="1" xfId="45" applyNumberFormat="1" applyFont="1" applyFill="1" applyBorder="1" applyAlignment="1">
      <alignment wrapText="1"/>
    </xf>
    <xf numFmtId="4" fontId="3" fillId="40" borderId="1" xfId="45" applyNumberFormat="1" applyFont="1" applyFill="1" applyBorder="1" applyAlignment="1">
      <alignment wrapText="1"/>
    </xf>
    <xf numFmtId="4" fontId="3" fillId="0" borderId="0" xfId="45" applyNumberFormat="1" applyFont="1"/>
    <xf numFmtId="4" fontId="60" fillId="37" borderId="1" xfId="0" applyNumberFormat="1" applyFont="1" applyFill="1" applyBorder="1" applyAlignment="1">
      <alignment horizontal="center" wrapText="1"/>
    </xf>
    <xf numFmtId="4" fontId="18" fillId="42" borderId="8" xfId="0" applyNumberFormat="1" applyFont="1" applyFill="1" applyBorder="1" applyAlignment="1">
      <alignment wrapText="1"/>
    </xf>
    <xf numFmtId="4" fontId="86" fillId="37" borderId="8" xfId="0" applyNumberFormat="1" applyFont="1" applyFill="1" applyBorder="1" applyAlignment="1">
      <alignment wrapText="1"/>
    </xf>
    <xf numFmtId="4" fontId="18" fillId="43" borderId="1" xfId="0" applyNumberFormat="1" applyFont="1" applyFill="1" applyBorder="1" applyAlignment="1">
      <alignment wrapText="1"/>
    </xf>
    <xf numFmtId="4" fontId="3" fillId="44" borderId="1" xfId="0" applyNumberFormat="1" applyFont="1" applyFill="1" applyBorder="1" applyAlignment="1">
      <alignment wrapText="1"/>
    </xf>
    <xf numFmtId="4" fontId="3" fillId="45" borderId="1" xfId="0" applyNumberFormat="1" applyFont="1" applyFill="1" applyBorder="1" applyAlignment="1">
      <alignment wrapText="1"/>
    </xf>
    <xf numFmtId="4" fontId="18" fillId="42" borderId="29" xfId="0" applyNumberFormat="1" applyFont="1" applyFill="1" applyBorder="1" applyAlignment="1">
      <alignment wrapText="1"/>
    </xf>
    <xf numFmtId="4" fontId="3" fillId="46" borderId="1" xfId="0" applyNumberFormat="1" applyFont="1" applyFill="1" applyBorder="1" applyAlignment="1">
      <alignment wrapText="1"/>
    </xf>
    <xf numFmtId="4" fontId="3" fillId="46" borderId="29" xfId="0" applyNumberFormat="1" applyFont="1" applyFill="1" applyBorder="1" applyAlignment="1">
      <alignment wrapText="1"/>
    </xf>
    <xf numFmtId="4" fontId="3" fillId="40" borderId="1" xfId="0" applyNumberFormat="1" applyFont="1" applyFill="1" applyBorder="1" applyAlignment="1">
      <alignment wrapText="1"/>
    </xf>
    <xf numFmtId="4" fontId="3" fillId="40" borderId="29" xfId="0" applyNumberFormat="1" applyFont="1" applyFill="1" applyBorder="1" applyAlignment="1">
      <alignment wrapText="1"/>
    </xf>
    <xf numFmtId="4" fontId="3" fillId="0" borderId="0" xfId="45" applyNumberFormat="1" applyFont="1" applyFill="1" applyBorder="1" applyProtection="1"/>
    <xf numFmtId="0" fontId="70" fillId="34" borderId="1" xfId="0" applyFont="1" applyFill="1" applyBorder="1" applyAlignment="1">
      <alignment horizontal="center" wrapText="1"/>
    </xf>
    <xf numFmtId="0" fontId="3" fillId="44" borderId="31" xfId="0" applyFont="1" applyFill="1" applyBorder="1" applyAlignment="1">
      <alignment wrapText="1"/>
    </xf>
    <xf numFmtId="0" fontId="3" fillId="44" borderId="9" xfId="0" applyFont="1" applyFill="1" applyBorder="1" applyAlignment="1">
      <alignment wrapText="1"/>
    </xf>
    <xf numFmtId="0" fontId="3" fillId="44" borderId="32" xfId="0" applyFont="1" applyFill="1" applyBorder="1" applyAlignment="1">
      <alignment wrapText="1"/>
    </xf>
    <xf numFmtId="0" fontId="3" fillId="45" borderId="31" xfId="0" applyFont="1" applyFill="1" applyBorder="1" applyAlignment="1">
      <alignment wrapText="1"/>
    </xf>
    <xf numFmtId="0" fontId="3" fillId="45" borderId="9" xfId="0" applyFont="1" applyFill="1" applyBorder="1" applyAlignment="1">
      <alignment wrapText="1"/>
    </xf>
    <xf numFmtId="0" fontId="59" fillId="45" borderId="9" xfId="0" applyFont="1" applyFill="1" applyBorder="1" applyAlignment="1">
      <alignment wrapText="1"/>
    </xf>
    <xf numFmtId="0" fontId="3" fillId="45" borderId="32" xfId="0" applyFont="1" applyFill="1" applyBorder="1" applyAlignment="1">
      <alignment wrapText="1"/>
    </xf>
    <xf numFmtId="165" fontId="18" fillId="46" borderId="29" xfId="45" applyFont="1" applyFill="1" applyBorder="1" applyAlignment="1" applyProtection="1">
      <alignment wrapText="1"/>
    </xf>
    <xf numFmtId="165" fontId="3" fillId="40" borderId="29" xfId="45" applyFont="1" applyFill="1" applyBorder="1" applyAlignment="1" applyProtection="1">
      <alignment wrapText="1"/>
    </xf>
    <xf numFmtId="0" fontId="18" fillId="46" borderId="33" xfId="0" applyFont="1" applyFill="1" applyBorder="1" applyAlignment="1">
      <alignment wrapText="1"/>
    </xf>
    <xf numFmtId="0" fontId="18" fillId="46" borderId="14" xfId="0" applyFont="1" applyFill="1" applyBorder="1" applyAlignment="1">
      <alignment wrapText="1"/>
    </xf>
    <xf numFmtId="165" fontId="12" fillId="46" borderId="34" xfId="0" applyNumberFormat="1" applyFont="1" applyFill="1" applyBorder="1" applyAlignment="1">
      <alignment wrapText="1"/>
    </xf>
    <xf numFmtId="0" fontId="3" fillId="40" borderId="14" xfId="0" applyFont="1" applyFill="1" applyBorder="1" applyAlignment="1">
      <alignment wrapText="1"/>
    </xf>
    <xf numFmtId="0" fontId="3" fillId="40" borderId="35" xfId="0" applyFont="1" applyFill="1" applyBorder="1" applyAlignment="1">
      <alignment wrapText="1"/>
    </xf>
    <xf numFmtId="165" fontId="54" fillId="34" borderId="2" xfId="45" applyFont="1" applyFill="1" applyBorder="1" applyAlignment="1">
      <alignment horizontal="center"/>
    </xf>
    <xf numFmtId="0" fontId="18" fillId="43" borderId="31" xfId="0" applyFont="1" applyFill="1" applyBorder="1" applyAlignment="1">
      <alignment wrapText="1"/>
    </xf>
    <xf numFmtId="0" fontId="18" fillId="43" borderId="9" xfId="0" applyFont="1" applyFill="1" applyBorder="1" applyAlignment="1">
      <alignment wrapText="1"/>
    </xf>
    <xf numFmtId="0" fontId="18" fillId="43" borderId="32" xfId="0" applyFont="1" applyFill="1" applyBorder="1" applyAlignment="1">
      <alignment wrapText="1"/>
    </xf>
    <xf numFmtId="0" fontId="18" fillId="42" borderId="3" xfId="0" applyFont="1" applyFill="1" applyBorder="1" applyAlignment="1">
      <alignment wrapText="1"/>
    </xf>
    <xf numFmtId="0" fontId="18" fillId="42" borderId="9" xfId="0" applyFont="1" applyFill="1" applyBorder="1" applyAlignment="1">
      <alignment wrapText="1"/>
    </xf>
    <xf numFmtId="0" fontId="18" fillId="42" borderId="32" xfId="0" applyFont="1" applyFill="1" applyBorder="1" applyAlignment="1">
      <alignment wrapText="1"/>
    </xf>
    <xf numFmtId="0" fontId="57" fillId="36" borderId="0" xfId="0" applyFont="1" applyFill="1" applyAlignment="1">
      <alignment vertical="top" wrapText="1"/>
    </xf>
    <xf numFmtId="0" fontId="57" fillId="36" borderId="0" xfId="0" applyFont="1" applyFill="1" applyAlignment="1">
      <alignment vertical="top"/>
    </xf>
    <xf numFmtId="0" fontId="10" fillId="0" borderId="0" xfId="0" applyFont="1" applyAlignment="1">
      <alignment vertical="center"/>
    </xf>
    <xf numFmtId="0" fontId="20" fillId="0" borderId="4" xfId="0" applyFont="1" applyBorder="1"/>
    <xf numFmtId="0" fontId="17" fillId="38" borderId="0" xfId="0" applyFont="1" applyFill="1" applyAlignment="1">
      <alignment horizontal="justify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54" fillId="36" borderId="0" xfId="0" applyFont="1" applyFill="1" applyAlignment="1">
      <alignment vertical="top" wrapText="1"/>
    </xf>
    <xf numFmtId="0" fontId="23" fillId="0" borderId="0" xfId="0" applyFont="1" applyAlignment="1">
      <alignment horizontal="left"/>
    </xf>
    <xf numFmtId="0" fontId="20" fillId="0" borderId="0" xfId="0" applyFont="1"/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/>
    <xf numFmtId="0" fontId="54" fillId="34" borderId="8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0" fillId="0" borderId="4" xfId="0" applyBorder="1"/>
    <xf numFmtId="0" fontId="61" fillId="36" borderId="0" xfId="0" applyFont="1" applyFill="1" applyAlignment="1">
      <alignment vertical="top"/>
    </xf>
    <xf numFmtId="0" fontId="61" fillId="36" borderId="0" xfId="0" applyFont="1" applyFill="1" applyAlignment="1">
      <alignment vertical="top" wrapText="1"/>
    </xf>
    <xf numFmtId="0" fontId="3" fillId="0" borderId="4" xfId="0" applyFont="1" applyBorder="1"/>
    <xf numFmtId="0" fontId="0" fillId="0" borderId="4" xfId="0" applyBorder="1" applyProtection="1">
      <protection locked="0"/>
    </xf>
  </cellXfs>
  <cellStyles count="68">
    <cellStyle name="20 % – Poudarek1" xfId="1" builtinId="30" customBuiltin="1"/>
    <cellStyle name="20 % – Poudarek1 2" xfId="48" xr:uid="{C44FC7EA-8693-4C51-B0F2-626D15382E14}"/>
    <cellStyle name="20 % – Poudarek2" xfId="2" builtinId="34" customBuiltin="1"/>
    <cellStyle name="20 % – Poudarek2 2" xfId="49" xr:uid="{3C254450-CA03-4B88-9A5A-1699C0A373B2}"/>
    <cellStyle name="20 % – Poudarek3" xfId="3" builtinId="38" customBuiltin="1"/>
    <cellStyle name="20 % – Poudarek3 2" xfId="50" xr:uid="{68367697-E86C-4543-BEF7-45A650FBD238}"/>
    <cellStyle name="20 % – Poudarek4" xfId="4" builtinId="42" customBuiltin="1"/>
    <cellStyle name="20 % – Poudarek4 2" xfId="51" xr:uid="{48B168CC-E140-45E7-B723-95E298F6C37E}"/>
    <cellStyle name="20 % – Poudarek5" xfId="5" builtinId="46" customBuiltin="1"/>
    <cellStyle name="20 % – Poudarek5 2" xfId="52" xr:uid="{787886EC-2F5E-4430-B56B-97096464C920}"/>
    <cellStyle name="20 % – Poudarek6" xfId="6" builtinId="50" customBuiltin="1"/>
    <cellStyle name="20 % – Poudarek6 2" xfId="53" xr:uid="{6473CF9B-461E-433F-94D1-C18B2FB6FF8B}"/>
    <cellStyle name="40 % – Poudarek1" xfId="7" builtinId="31" customBuiltin="1"/>
    <cellStyle name="40 % – Poudarek1 2" xfId="54" xr:uid="{D74EBC8F-E2F6-4774-935C-A4961D5266C3}"/>
    <cellStyle name="40 % – Poudarek2" xfId="8" builtinId="35" customBuiltin="1"/>
    <cellStyle name="40 % – Poudarek2 2" xfId="55" xr:uid="{01BC9773-1168-4067-8FD9-F32125D2F836}"/>
    <cellStyle name="40 % – Poudarek3" xfId="9" builtinId="39" customBuiltin="1"/>
    <cellStyle name="40 % – Poudarek3 2" xfId="56" xr:uid="{7DC9D0BE-9CA7-4D8F-A47E-054B4EF2DD1B}"/>
    <cellStyle name="40 % – Poudarek4" xfId="10" builtinId="43" customBuiltin="1"/>
    <cellStyle name="40 % – Poudarek4 2" xfId="57" xr:uid="{233EC13C-B46B-4855-87DA-E9E547BBBE9D}"/>
    <cellStyle name="40 % – Poudarek5" xfId="11" builtinId="47" customBuiltin="1"/>
    <cellStyle name="40 % – Poudarek5 2" xfId="58" xr:uid="{9E9B95A2-14A4-4FED-AAB0-117D08A08492}"/>
    <cellStyle name="40 % – Poudarek6" xfId="12" builtinId="51" customBuiltin="1"/>
    <cellStyle name="40 % – Poudarek6 2" xfId="59" xr:uid="{DFB2EA0D-4CBC-401E-B4C4-A98FB800FB68}"/>
    <cellStyle name="60 % – Poudarek1 2" xfId="13" xr:uid="{00000000-0005-0000-0000-00000C000000}"/>
    <cellStyle name="60 % – Poudarek1 2 2" xfId="60" xr:uid="{6DBF3777-F2F0-4E91-923E-F7788B60EB21}"/>
    <cellStyle name="60 % – Poudarek2 2" xfId="14" xr:uid="{00000000-0005-0000-0000-00000D000000}"/>
    <cellStyle name="60 % – Poudarek2 2 2" xfId="61" xr:uid="{FC8A8D72-D5B9-4EED-B4CA-B66A96853C8B}"/>
    <cellStyle name="60 % – Poudarek3 2" xfId="15" xr:uid="{00000000-0005-0000-0000-00000E000000}"/>
    <cellStyle name="60 % – Poudarek3 2 2" xfId="62" xr:uid="{FE898500-97E9-4E35-BA56-D4360BF97B7D}"/>
    <cellStyle name="60 % – Poudarek4 2" xfId="16" xr:uid="{00000000-0005-0000-0000-00000F000000}"/>
    <cellStyle name="60 % – Poudarek4 2 2" xfId="63" xr:uid="{58B376EA-83BF-4205-B4D1-545F279642CC}"/>
    <cellStyle name="60 % – Poudarek5 2" xfId="17" xr:uid="{00000000-0005-0000-0000-000010000000}"/>
    <cellStyle name="60 % – Poudarek5 2 2" xfId="64" xr:uid="{B5BC7C76-3372-459A-B2AA-063F2F191B8E}"/>
    <cellStyle name="60 % – Poudarek6 2" xfId="18" xr:uid="{00000000-0005-0000-0000-000011000000}"/>
    <cellStyle name="60 % – Poudarek6 2 2" xfId="65" xr:uid="{F24E6827-C9B9-493B-8098-A0B36C580BC6}"/>
    <cellStyle name="Dobro" xfId="19" builtinId="26" customBuiltin="1"/>
    <cellStyle name="Izhod" xfId="20" builtinId="21" customBuiltin="1"/>
    <cellStyle name="Naslov 1" xfId="21" builtinId="16" customBuiltin="1"/>
    <cellStyle name="Naslov 2" xfId="22" builtinId="17" customBuiltin="1"/>
    <cellStyle name="Naslov 3" xfId="23" builtinId="18" customBuiltin="1"/>
    <cellStyle name="Naslov 4" xfId="24" builtinId="19" customBuiltin="1"/>
    <cellStyle name="Naslov 5" xfId="25" xr:uid="{00000000-0005-0000-0000-000018000000}"/>
    <cellStyle name="Navadno" xfId="0" builtinId="0"/>
    <cellStyle name="Navadno 2" xfId="26" xr:uid="{00000000-0005-0000-0000-00001A000000}"/>
    <cellStyle name="Navadno 3" xfId="27" xr:uid="{00000000-0005-0000-0000-00001B000000}"/>
    <cellStyle name="Navadno_List1" xfId="28" xr:uid="{00000000-0005-0000-0000-00001C000000}"/>
    <cellStyle name="Navadno_OCENA" xfId="29" xr:uid="{00000000-0005-0000-0000-00001D000000}"/>
    <cellStyle name="Nevtralno 2" xfId="30" xr:uid="{00000000-0005-0000-0000-00001E000000}"/>
    <cellStyle name="Normal_Sheet1" xfId="31" xr:uid="{00000000-0005-0000-0000-00001F000000}"/>
    <cellStyle name="Opomba 2" xfId="32" xr:uid="{00000000-0005-0000-0000-000021000000}"/>
    <cellStyle name="Opomba 2 2" xfId="66" xr:uid="{FDEBB475-265C-4033-B6BA-3E4C8CE8AA4E}"/>
    <cellStyle name="Opozorilo" xfId="33" builtinId="11" customBuiltin="1"/>
    <cellStyle name="Pojasnjevalno besedilo" xfId="34" builtinId="53" customBuiltin="1"/>
    <cellStyle name="Poudarek1" xfId="35" builtinId="29" customBuiltin="1"/>
    <cellStyle name="Poudarek2" xfId="36" builtinId="33" customBuiltin="1"/>
    <cellStyle name="Poudarek3" xfId="37" builtinId="37" customBuiltin="1"/>
    <cellStyle name="Poudarek4" xfId="38" builtinId="41" customBuiltin="1"/>
    <cellStyle name="Poudarek5" xfId="39" builtinId="45" customBuiltin="1"/>
    <cellStyle name="Poudarek6" xfId="40" builtinId="49" customBuiltin="1"/>
    <cellStyle name="Povezana celica" xfId="41" builtinId="24" customBuiltin="1"/>
    <cellStyle name="Preveri celico" xfId="42" builtinId="23" customBuiltin="1"/>
    <cellStyle name="Računanje" xfId="43" builtinId="22" customBuiltin="1"/>
    <cellStyle name="Slabo" xfId="44" builtinId="27" customBuiltin="1"/>
    <cellStyle name="Vejica" xfId="45" builtinId="3"/>
    <cellStyle name="Vejica 2" xfId="67" xr:uid="{B3B0E6CD-EEC7-4EA1-AFCB-32CCEFAE78E4}"/>
    <cellStyle name="Vnos" xfId="46" builtinId="20" customBuiltin="1"/>
    <cellStyle name="Vsota" xfId="47" builtinId="25" customBuiltin="1"/>
  </cellStyles>
  <dxfs count="0"/>
  <tableStyles count="1" defaultTableStyle="TableStyleMedium9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0">
    <pageSetUpPr autoPageBreaks="0" fitToPage="1"/>
  </sheetPr>
  <dimension ref="A1:J166"/>
  <sheetViews>
    <sheetView tabSelected="1" zoomScaleNormal="100" zoomScaleSheetLayoutView="115" zoomScalePageLayoutView="85" workbookViewId="0"/>
  </sheetViews>
  <sheetFormatPr defaultRowHeight="12.75" x14ac:dyDescent="0.2"/>
  <cols>
    <col min="1" max="1" width="6.5703125" style="74" customWidth="1"/>
    <col min="2" max="2" width="57" customWidth="1"/>
    <col min="3" max="3" width="6.5703125" style="34" customWidth="1"/>
    <col min="4" max="4" width="22" customWidth="1"/>
    <col min="5" max="5" width="29.42578125" customWidth="1"/>
    <col min="6" max="7" width="13.42578125" hidden="1" customWidth="1"/>
    <col min="8" max="8" width="11" hidden="1" customWidth="1"/>
    <col min="9" max="9" width="26" customWidth="1"/>
    <col min="10" max="10" width="15.5703125" customWidth="1"/>
  </cols>
  <sheetData>
    <row r="1" spans="1:8" ht="20.25" x14ac:dyDescent="0.2">
      <c r="A1" s="107" t="s">
        <v>818</v>
      </c>
      <c r="B1" s="107"/>
      <c r="C1" s="73"/>
      <c r="D1" s="107"/>
      <c r="E1" s="107"/>
    </row>
    <row r="3" spans="1:8" x14ac:dyDescent="0.2">
      <c r="A3" s="9" t="s">
        <v>1427</v>
      </c>
    </row>
    <row r="4" spans="1:8" x14ac:dyDescent="0.2">
      <c r="A4" s="9" t="s">
        <v>1428</v>
      </c>
    </row>
    <row r="5" spans="1:8" x14ac:dyDescent="0.2">
      <c r="A5" s="9" t="s">
        <v>1804</v>
      </c>
    </row>
    <row r="6" spans="1:8" ht="15" x14ac:dyDescent="0.2">
      <c r="A6" s="500" t="s">
        <v>850</v>
      </c>
      <c r="B6" s="500"/>
      <c r="C6" s="500"/>
      <c r="D6" s="500"/>
      <c r="E6" s="500"/>
      <c r="F6" s="500"/>
    </row>
    <row r="8" spans="1:8" ht="13.7" customHeight="1" x14ac:dyDescent="0.2">
      <c r="B8" s="6" t="s">
        <v>819</v>
      </c>
    </row>
    <row r="9" spans="1:8" x14ac:dyDescent="0.2">
      <c r="B9" s="6"/>
    </row>
    <row r="10" spans="1:8" x14ac:dyDescent="0.2">
      <c r="B10" s="16"/>
    </row>
    <row r="12" spans="1:8" x14ac:dyDescent="0.2">
      <c r="A12" s="53" t="s">
        <v>686</v>
      </c>
      <c r="B12" s="54" t="s">
        <v>656</v>
      </c>
      <c r="C12" s="55" t="s">
        <v>615</v>
      </c>
      <c r="D12" s="54" t="s">
        <v>708</v>
      </c>
      <c r="E12" s="54" t="s">
        <v>823</v>
      </c>
      <c r="F12" s="75" t="s">
        <v>717</v>
      </c>
      <c r="G12" s="75" t="s">
        <v>718</v>
      </c>
      <c r="H12" s="75" t="s">
        <v>716</v>
      </c>
    </row>
    <row r="13" spans="1:8" ht="14.25" customHeight="1" x14ac:dyDescent="0.2">
      <c r="A13" s="56">
        <v>1</v>
      </c>
      <c r="B13" s="47" t="s">
        <v>626</v>
      </c>
      <c r="C13" s="57" t="s">
        <v>9</v>
      </c>
      <c r="D13" s="46" t="s">
        <v>944</v>
      </c>
      <c r="E13" s="451"/>
      <c r="F13" s="76"/>
      <c r="G13" s="108"/>
      <c r="H13" s="109"/>
    </row>
    <row r="14" spans="1:8" ht="14.25" customHeight="1" x14ac:dyDescent="0.2">
      <c r="A14" s="56">
        <v>2</v>
      </c>
      <c r="B14" s="47" t="s">
        <v>798</v>
      </c>
      <c r="C14" s="57" t="s">
        <v>9</v>
      </c>
      <c r="D14" s="47" t="s">
        <v>701</v>
      </c>
      <c r="E14" s="452"/>
      <c r="F14" s="76">
        <f>IF(D14=E14,1,2)</f>
        <v>2</v>
      </c>
      <c r="G14" s="110"/>
      <c r="H14" s="111"/>
    </row>
    <row r="15" spans="1:8" ht="14.25" customHeight="1" x14ac:dyDescent="0.2">
      <c r="A15" s="56">
        <v>3</v>
      </c>
      <c r="B15" s="47" t="s">
        <v>665</v>
      </c>
      <c r="C15" s="57" t="s">
        <v>9</v>
      </c>
      <c r="D15" s="47" t="s">
        <v>942</v>
      </c>
      <c r="E15" s="452"/>
      <c r="F15" s="76"/>
      <c r="G15" s="110"/>
      <c r="H15" s="111"/>
    </row>
    <row r="16" spans="1:8" ht="14.25" customHeight="1" x14ac:dyDescent="0.2">
      <c r="A16" s="56">
        <v>4</v>
      </c>
      <c r="B16" s="47" t="s">
        <v>661</v>
      </c>
      <c r="C16" s="57" t="s">
        <v>9</v>
      </c>
      <c r="D16" s="47" t="s">
        <v>942</v>
      </c>
      <c r="E16" s="452"/>
      <c r="F16" s="76"/>
      <c r="G16" s="110"/>
      <c r="H16" s="111"/>
    </row>
    <row r="17" spans="1:8" ht="14.25" customHeight="1" x14ac:dyDescent="0.2">
      <c r="A17" s="56">
        <v>5</v>
      </c>
      <c r="B17" s="47" t="s">
        <v>821</v>
      </c>
      <c r="C17" s="57" t="s">
        <v>9</v>
      </c>
      <c r="D17" s="47" t="s">
        <v>942</v>
      </c>
      <c r="E17" s="452"/>
      <c r="F17" s="76"/>
      <c r="G17" s="110"/>
      <c r="H17" s="111"/>
    </row>
    <row r="18" spans="1:8" ht="14.25" customHeight="1" x14ac:dyDescent="0.2">
      <c r="A18" s="56">
        <v>6</v>
      </c>
      <c r="B18" s="47" t="s">
        <v>702</v>
      </c>
      <c r="C18" s="57" t="s">
        <v>9</v>
      </c>
      <c r="D18" s="47" t="s">
        <v>8</v>
      </c>
      <c r="E18" s="452"/>
      <c r="F18" s="76"/>
      <c r="G18" s="110"/>
      <c r="H18" s="111"/>
    </row>
    <row r="19" spans="1:8" ht="14.25" customHeight="1" x14ac:dyDescent="0.2">
      <c r="A19" s="56">
        <v>7</v>
      </c>
      <c r="B19" s="47" t="s">
        <v>620</v>
      </c>
      <c r="C19" s="57" t="s">
        <v>9</v>
      </c>
      <c r="D19" s="47" t="s">
        <v>943</v>
      </c>
      <c r="E19" s="452"/>
      <c r="F19" s="76"/>
      <c r="G19" s="110"/>
      <c r="H19" s="111"/>
    </row>
    <row r="20" spans="1:8" ht="14.25" customHeight="1" x14ac:dyDescent="0.2">
      <c r="A20" s="56">
        <v>8</v>
      </c>
      <c r="B20" s="47" t="s">
        <v>622</v>
      </c>
      <c r="C20" s="57" t="s">
        <v>9</v>
      </c>
      <c r="D20" s="47" t="s">
        <v>14</v>
      </c>
      <c r="E20" s="452"/>
      <c r="F20" s="76">
        <f>IF(D20=E20,1,2)</f>
        <v>2</v>
      </c>
      <c r="G20" s="110"/>
      <c r="H20" s="111"/>
    </row>
    <row r="21" spans="1:8" ht="14.25" customHeight="1" x14ac:dyDescent="0.2">
      <c r="A21" s="56">
        <v>9</v>
      </c>
      <c r="B21" s="47" t="s">
        <v>1436</v>
      </c>
      <c r="C21" s="57" t="s">
        <v>9</v>
      </c>
      <c r="D21" s="47" t="s">
        <v>14</v>
      </c>
      <c r="E21" s="452"/>
      <c r="F21" s="76">
        <f>IF(D21=E21,1,2)</f>
        <v>2</v>
      </c>
      <c r="G21" s="110"/>
      <c r="H21" s="111"/>
    </row>
    <row r="22" spans="1:8" ht="14.25" customHeight="1" x14ac:dyDescent="0.2">
      <c r="A22" s="56">
        <v>10</v>
      </c>
      <c r="B22" s="47" t="s">
        <v>621</v>
      </c>
      <c r="C22" s="57" t="s">
        <v>9</v>
      </c>
      <c r="D22" s="47" t="s">
        <v>14</v>
      </c>
      <c r="E22" s="452"/>
      <c r="F22" s="76">
        <f>IF(D22=E22,1,2)</f>
        <v>2</v>
      </c>
      <c r="G22" s="110"/>
      <c r="H22" s="111"/>
    </row>
    <row r="23" spans="1:8" ht="14.25" customHeight="1" x14ac:dyDescent="0.2">
      <c r="A23" s="56">
        <v>11</v>
      </c>
      <c r="B23" s="47" t="s">
        <v>624</v>
      </c>
      <c r="C23" s="57" t="s">
        <v>9</v>
      </c>
      <c r="D23" s="47" t="s">
        <v>938</v>
      </c>
      <c r="E23" s="452"/>
      <c r="F23" s="76"/>
      <c r="G23" s="110"/>
      <c r="H23" s="111"/>
    </row>
    <row r="24" spans="1:8" ht="14.25" customHeight="1" x14ac:dyDescent="0.2">
      <c r="A24" s="56">
        <v>12</v>
      </c>
      <c r="B24" s="47" t="s">
        <v>820</v>
      </c>
      <c r="C24" s="57" t="s">
        <v>9</v>
      </c>
      <c r="D24" s="47" t="s">
        <v>939</v>
      </c>
      <c r="E24" s="452"/>
      <c r="F24" s="76"/>
      <c r="G24" s="110"/>
      <c r="H24" s="111"/>
    </row>
    <row r="25" spans="1:8" ht="14.25" customHeight="1" x14ac:dyDescent="0.2">
      <c r="A25" s="56">
        <v>13</v>
      </c>
      <c r="B25" s="47" t="s">
        <v>638</v>
      </c>
      <c r="C25" s="57" t="s">
        <v>9</v>
      </c>
      <c r="D25" s="47" t="s">
        <v>939</v>
      </c>
      <c r="E25" s="452"/>
      <c r="F25" s="76"/>
      <c r="G25" s="110"/>
      <c r="H25" s="111"/>
    </row>
    <row r="26" spans="1:8" ht="14.25" customHeight="1" x14ac:dyDescent="0.2">
      <c r="A26" s="56">
        <v>14</v>
      </c>
      <c r="B26" s="47" t="s">
        <v>640</v>
      </c>
      <c r="C26" s="57" t="s">
        <v>9</v>
      </c>
      <c r="D26" s="47" t="s">
        <v>940</v>
      </c>
      <c r="E26" s="452"/>
      <c r="F26" s="76"/>
      <c r="G26" s="110"/>
      <c r="H26" s="111"/>
    </row>
    <row r="27" spans="1:8" ht="14.25" customHeight="1" x14ac:dyDescent="0.2">
      <c r="A27" s="56">
        <v>15</v>
      </c>
      <c r="B27" s="56" t="s">
        <v>639</v>
      </c>
      <c r="C27" s="57" t="s">
        <v>9</v>
      </c>
      <c r="D27" s="47" t="s">
        <v>8</v>
      </c>
      <c r="E27" s="452"/>
      <c r="F27" s="76"/>
      <c r="G27" s="110"/>
      <c r="H27" s="111"/>
    </row>
    <row r="28" spans="1:8" ht="14.25" customHeight="1" x14ac:dyDescent="0.2">
      <c r="A28" s="56">
        <v>16</v>
      </c>
      <c r="B28" s="47" t="s">
        <v>641</v>
      </c>
      <c r="C28" s="57" t="s">
        <v>9</v>
      </c>
      <c r="D28" s="47" t="s">
        <v>941</v>
      </c>
      <c r="E28" s="452"/>
      <c r="F28" s="76">
        <f>IF(D28=E28,1,2)</f>
        <v>2</v>
      </c>
      <c r="G28" s="110"/>
      <c r="H28" s="111"/>
    </row>
    <row r="29" spans="1:8" ht="14.25" customHeight="1" x14ac:dyDescent="0.2">
      <c r="A29" s="56">
        <v>17</v>
      </c>
      <c r="B29" s="47" t="s">
        <v>642</v>
      </c>
      <c r="C29" s="57" t="s">
        <v>9</v>
      </c>
      <c r="D29" s="47" t="s">
        <v>8</v>
      </c>
      <c r="E29" s="452"/>
      <c r="F29" s="76">
        <f>IF(D29=E29,1,2)</f>
        <v>2</v>
      </c>
      <c r="G29" s="110"/>
      <c r="H29" s="111"/>
    </row>
    <row r="30" spans="1:8" ht="14.25" customHeight="1" x14ac:dyDescent="0.2">
      <c r="A30" s="56">
        <v>18</v>
      </c>
      <c r="B30" s="47" t="s">
        <v>625</v>
      </c>
      <c r="C30" s="57" t="s">
        <v>9</v>
      </c>
      <c r="D30" s="47" t="s">
        <v>66</v>
      </c>
      <c r="E30" s="452"/>
      <c r="F30" s="76">
        <f>IF(D30=E30,1,2)</f>
        <v>2</v>
      </c>
      <c r="G30" s="110"/>
      <c r="H30" s="111"/>
    </row>
    <row r="31" spans="1:8" ht="14.25" customHeight="1" x14ac:dyDescent="0.2">
      <c r="A31" s="56">
        <v>20</v>
      </c>
      <c r="B31" s="47" t="s">
        <v>635</v>
      </c>
      <c r="C31" s="57" t="s">
        <v>9</v>
      </c>
      <c r="D31" s="47" t="s">
        <v>945</v>
      </c>
      <c r="E31" s="452"/>
      <c r="F31" s="76"/>
      <c r="G31" s="110"/>
      <c r="H31" s="111"/>
    </row>
    <row r="32" spans="1:8" ht="14.25" customHeight="1" x14ac:dyDescent="0.2">
      <c r="A32" s="56">
        <v>21</v>
      </c>
      <c r="B32" s="47" t="s">
        <v>643</v>
      </c>
      <c r="C32" s="57" t="s">
        <v>9</v>
      </c>
      <c r="D32" s="47" t="s">
        <v>1347</v>
      </c>
      <c r="E32" s="452"/>
      <c r="F32" s="76"/>
      <c r="G32" s="110"/>
      <c r="H32" s="111"/>
    </row>
    <row r="33" spans="1:10" ht="14.25" customHeight="1" x14ac:dyDescent="0.2">
      <c r="A33" s="56">
        <v>22</v>
      </c>
      <c r="B33" s="47" t="s">
        <v>628</v>
      </c>
      <c r="C33" s="57" t="s">
        <v>9</v>
      </c>
      <c r="D33" s="47" t="s">
        <v>66</v>
      </c>
      <c r="E33" s="452"/>
      <c r="F33" s="76">
        <f>IF(D33=E33,1,2)</f>
        <v>2</v>
      </c>
      <c r="G33" s="112"/>
      <c r="H33" s="113"/>
    </row>
    <row r="34" spans="1:10" ht="14.25" customHeight="1" x14ac:dyDescent="0.2">
      <c r="A34" s="48">
        <v>23</v>
      </c>
      <c r="B34" s="77" t="s">
        <v>784</v>
      </c>
      <c r="C34" s="57" t="s">
        <v>9</v>
      </c>
      <c r="D34" s="48" t="s">
        <v>822</v>
      </c>
      <c r="E34" s="452"/>
      <c r="F34" s="76">
        <f>IF(D34=E34,1,2)</f>
        <v>2</v>
      </c>
      <c r="G34" s="76">
        <f>SUM(F13:F34)</f>
        <v>18</v>
      </c>
      <c r="H34" s="114"/>
      <c r="J34" s="115"/>
    </row>
    <row r="35" spans="1:10" ht="14.25" customHeight="1" x14ac:dyDescent="0.2">
      <c r="A35" s="56">
        <v>40</v>
      </c>
      <c r="B35" s="47" t="s">
        <v>629</v>
      </c>
      <c r="C35" s="57" t="s">
        <v>9</v>
      </c>
      <c r="D35" s="47" t="s">
        <v>143</v>
      </c>
      <c r="E35" s="453"/>
      <c r="F35" s="60"/>
      <c r="G35" s="60"/>
      <c r="H35" s="34"/>
      <c r="J35" s="115"/>
    </row>
    <row r="36" spans="1:10" ht="14.25" customHeight="1" x14ac:dyDescent="0.2">
      <c r="A36" s="56">
        <v>41</v>
      </c>
      <c r="B36" s="47" t="s">
        <v>645</v>
      </c>
      <c r="C36" s="57" t="s">
        <v>9</v>
      </c>
      <c r="D36" s="47" t="s">
        <v>143</v>
      </c>
      <c r="E36" s="453"/>
      <c r="F36" s="60"/>
      <c r="G36" s="60"/>
      <c r="H36" s="34"/>
      <c r="J36" s="115"/>
    </row>
    <row r="37" spans="1:10" ht="14.25" customHeight="1" x14ac:dyDescent="0.2">
      <c r="A37" s="56">
        <v>42</v>
      </c>
      <c r="B37" s="47" t="s">
        <v>658</v>
      </c>
      <c r="C37" s="57" t="s">
        <v>9</v>
      </c>
      <c r="D37" s="47"/>
      <c r="E37" s="453"/>
      <c r="F37" s="60"/>
      <c r="G37" s="60"/>
      <c r="H37" s="34"/>
      <c r="J37" s="115"/>
    </row>
    <row r="38" spans="1:10" ht="14.25" customHeight="1" x14ac:dyDescent="0.2">
      <c r="A38" s="56">
        <v>43</v>
      </c>
      <c r="B38" s="47" t="s">
        <v>654</v>
      </c>
      <c r="C38" s="57" t="s">
        <v>9</v>
      </c>
      <c r="D38" s="47"/>
      <c r="E38" s="453"/>
      <c r="F38" s="60"/>
      <c r="G38" s="60"/>
      <c r="H38" s="34"/>
      <c r="J38" s="115"/>
    </row>
    <row r="39" spans="1:10" ht="14.25" customHeight="1" x14ac:dyDescent="0.2">
      <c r="A39" s="56">
        <v>44</v>
      </c>
      <c r="B39" s="47" t="s">
        <v>655</v>
      </c>
      <c r="C39" s="57" t="s">
        <v>9</v>
      </c>
      <c r="D39" s="47"/>
      <c r="E39" s="453"/>
      <c r="F39" s="60"/>
      <c r="G39" s="60"/>
      <c r="H39" s="34"/>
      <c r="J39" s="115"/>
    </row>
    <row r="40" spans="1:10" ht="14.25" customHeight="1" x14ac:dyDescent="0.2">
      <c r="A40" s="56">
        <v>45</v>
      </c>
      <c r="B40" s="47" t="s">
        <v>927</v>
      </c>
      <c r="C40" s="57" t="s">
        <v>9</v>
      </c>
      <c r="D40" s="47" t="s">
        <v>143</v>
      </c>
      <c r="E40" s="453"/>
      <c r="F40" s="60"/>
      <c r="G40" s="60"/>
      <c r="H40" s="34"/>
      <c r="J40" s="115"/>
    </row>
    <row r="41" spans="1:10" ht="12" customHeight="1" x14ac:dyDescent="0.2">
      <c r="A41" s="78"/>
      <c r="B41" s="71"/>
      <c r="C41" s="79"/>
      <c r="D41" s="80"/>
      <c r="E41" s="71"/>
      <c r="F41" s="60"/>
      <c r="G41" s="60"/>
      <c r="H41" s="34"/>
      <c r="J41" s="115"/>
    </row>
    <row r="42" spans="1:10" ht="12" customHeight="1" x14ac:dyDescent="0.2">
      <c r="A42" s="78"/>
      <c r="B42" s="71"/>
      <c r="C42" s="79"/>
      <c r="D42" s="80"/>
      <c r="E42" s="71"/>
      <c r="F42" s="60"/>
      <c r="G42" s="60"/>
      <c r="H42" s="34"/>
      <c r="J42" s="115"/>
    </row>
    <row r="43" spans="1:10" ht="14.25" x14ac:dyDescent="0.2">
      <c r="A43" s="13" t="s">
        <v>807</v>
      </c>
      <c r="B43" s="17"/>
      <c r="C43" s="33"/>
      <c r="D43" s="9" t="s">
        <v>711</v>
      </c>
      <c r="E43" s="10" t="s">
        <v>809</v>
      </c>
      <c r="G43" s="60"/>
      <c r="H43" s="34"/>
      <c r="J43" s="115"/>
    </row>
    <row r="44" spans="1:10" x14ac:dyDescent="0.2">
      <c r="A44" s="13" t="s">
        <v>808</v>
      </c>
      <c r="B44" s="17"/>
      <c r="C44" s="33"/>
      <c r="D44" s="4"/>
      <c r="G44" s="60"/>
      <c r="H44" s="34"/>
      <c r="J44" s="115"/>
    </row>
    <row r="45" spans="1:10" ht="15" thickBot="1" x14ac:dyDescent="0.25">
      <c r="A45" s="12"/>
      <c r="B45" s="5"/>
      <c r="E45" s="81"/>
      <c r="F45" s="82"/>
      <c r="G45" s="60"/>
      <c r="H45" s="34"/>
      <c r="J45" s="115"/>
    </row>
    <row r="46" spans="1:10" ht="14.25" x14ac:dyDescent="0.2">
      <c r="A46" s="12"/>
      <c r="B46" s="5"/>
      <c r="E46" s="4"/>
      <c r="G46" s="60"/>
      <c r="H46" s="34"/>
      <c r="J46" s="115"/>
    </row>
    <row r="47" spans="1:10" x14ac:dyDescent="0.2">
      <c r="A47" s="78"/>
      <c r="B47" s="71"/>
      <c r="C47" s="79"/>
      <c r="D47" s="80"/>
      <c r="E47" s="71"/>
      <c r="F47" s="60"/>
      <c r="G47" s="60"/>
      <c r="H47" s="34"/>
      <c r="J47" s="115"/>
    </row>
    <row r="48" spans="1:10" ht="15" x14ac:dyDescent="0.25">
      <c r="A48" s="31" t="s">
        <v>854</v>
      </c>
      <c r="B48" s="72"/>
      <c r="C48" s="72"/>
      <c r="D48" s="70"/>
      <c r="E48" s="30"/>
      <c r="F48" s="60"/>
      <c r="G48" s="60"/>
      <c r="H48" s="34"/>
      <c r="J48" s="115"/>
    </row>
    <row r="49" spans="1:10" x14ac:dyDescent="0.2">
      <c r="A49" s="78"/>
      <c r="B49" s="71"/>
      <c r="C49" s="79"/>
      <c r="D49" s="80"/>
      <c r="E49" s="71"/>
      <c r="F49" s="60"/>
      <c r="G49" s="60"/>
      <c r="H49" s="34"/>
      <c r="J49" s="115"/>
    </row>
    <row r="50" spans="1:10" x14ac:dyDescent="0.2">
      <c r="A50" s="78"/>
      <c r="B50" s="6" t="s">
        <v>819</v>
      </c>
      <c r="C50" s="79"/>
      <c r="E50" s="71"/>
      <c r="F50" s="60"/>
      <c r="G50" s="60"/>
      <c r="H50" s="34"/>
      <c r="J50" s="115"/>
    </row>
    <row r="51" spans="1:10" x14ac:dyDescent="0.2">
      <c r="A51" s="78"/>
      <c r="B51" s="6"/>
      <c r="C51" s="79"/>
      <c r="D51" s="80"/>
      <c r="E51" s="71"/>
      <c r="F51" s="60"/>
      <c r="G51" s="60"/>
      <c r="H51" s="34"/>
      <c r="J51" s="115"/>
    </row>
    <row r="52" spans="1:10" x14ac:dyDescent="0.2">
      <c r="A52" s="78"/>
      <c r="B52" s="16"/>
      <c r="C52" s="79"/>
      <c r="D52" s="80"/>
      <c r="E52" s="71"/>
      <c r="F52" s="60"/>
      <c r="G52" s="60"/>
      <c r="H52" s="34"/>
      <c r="J52" s="115"/>
    </row>
    <row r="53" spans="1:10" x14ac:dyDescent="0.2">
      <c r="A53"/>
      <c r="B53" s="71"/>
      <c r="C53" s="79"/>
      <c r="D53" s="80"/>
      <c r="E53" s="71"/>
      <c r="F53" s="60"/>
      <c r="G53" s="60"/>
      <c r="H53" s="34"/>
      <c r="J53" s="115"/>
    </row>
    <row r="54" spans="1:10" x14ac:dyDescent="0.2">
      <c r="A54" s="53" t="s">
        <v>686</v>
      </c>
      <c r="B54" s="54" t="s">
        <v>656</v>
      </c>
      <c r="C54" s="55" t="s">
        <v>615</v>
      </c>
      <c r="D54" s="54" t="s">
        <v>708</v>
      </c>
      <c r="E54" s="54" t="s">
        <v>823</v>
      </c>
      <c r="F54" s="60"/>
      <c r="G54" s="60"/>
      <c r="H54" s="34"/>
      <c r="J54" s="115"/>
    </row>
    <row r="55" spans="1:10" x14ac:dyDescent="0.2">
      <c r="A55" s="56">
        <v>24</v>
      </c>
      <c r="B55" s="47" t="s">
        <v>632</v>
      </c>
      <c r="C55" s="57" t="s">
        <v>192</v>
      </c>
      <c r="D55" s="444" t="s">
        <v>1788</v>
      </c>
      <c r="E55" s="15"/>
      <c r="F55" s="60"/>
      <c r="G55" s="60"/>
      <c r="H55" s="34"/>
      <c r="J55" s="115"/>
    </row>
    <row r="56" spans="1:10" x14ac:dyDescent="0.2">
      <c r="A56" s="56">
        <v>25</v>
      </c>
      <c r="B56" s="83" t="s">
        <v>663</v>
      </c>
      <c r="C56" s="57" t="s">
        <v>192</v>
      </c>
      <c r="D56" s="444" t="s">
        <v>1788</v>
      </c>
      <c r="E56" s="15"/>
      <c r="F56" s="60"/>
      <c r="G56" s="60"/>
      <c r="H56" s="34"/>
      <c r="J56" s="115"/>
    </row>
    <row r="57" spans="1:10" x14ac:dyDescent="0.2">
      <c r="A57" s="56">
        <v>26</v>
      </c>
      <c r="B57" s="47" t="s">
        <v>662</v>
      </c>
      <c r="C57" s="57" t="s">
        <v>192</v>
      </c>
      <c r="D57" s="444" t="s">
        <v>1788</v>
      </c>
      <c r="E57" s="15"/>
      <c r="F57" s="60"/>
      <c r="G57" s="60"/>
      <c r="H57" s="34"/>
      <c r="J57" s="115"/>
    </row>
    <row r="58" spans="1:10" x14ac:dyDescent="0.2">
      <c r="A58" s="56">
        <v>27</v>
      </c>
      <c r="B58" s="47" t="s">
        <v>883</v>
      </c>
      <c r="C58" s="57" t="s">
        <v>192</v>
      </c>
      <c r="D58" s="47" t="s">
        <v>694</v>
      </c>
      <c r="E58" s="15"/>
      <c r="F58" s="60"/>
      <c r="G58" s="60"/>
      <c r="H58" s="34"/>
      <c r="J58" s="115"/>
    </row>
    <row r="59" spans="1:10" x14ac:dyDescent="0.2">
      <c r="A59" s="56">
        <v>28</v>
      </c>
      <c r="B59" s="47" t="s">
        <v>824</v>
      </c>
      <c r="C59" s="57" t="s">
        <v>192</v>
      </c>
      <c r="D59" s="47" t="s">
        <v>694</v>
      </c>
      <c r="E59" s="15"/>
      <c r="F59" s="60"/>
      <c r="G59" s="60"/>
      <c r="H59" s="34"/>
      <c r="J59" s="115"/>
    </row>
    <row r="60" spans="1:10" x14ac:dyDescent="0.2">
      <c r="A60" s="56">
        <v>29</v>
      </c>
      <c r="B60" s="47" t="s">
        <v>825</v>
      </c>
      <c r="C60" s="57" t="s">
        <v>192</v>
      </c>
      <c r="D60" s="47" t="s">
        <v>694</v>
      </c>
      <c r="E60" s="15"/>
      <c r="F60" s="60"/>
      <c r="G60" s="60"/>
      <c r="H60" s="34"/>
      <c r="J60" s="115"/>
    </row>
    <row r="61" spans="1:10" x14ac:dyDescent="0.2">
      <c r="A61" s="84"/>
      <c r="B61" s="18"/>
      <c r="C61" s="85"/>
      <c r="D61" s="18"/>
      <c r="E61" s="18"/>
      <c r="F61" s="60"/>
      <c r="G61" s="60"/>
      <c r="H61" s="34"/>
      <c r="J61" s="115"/>
    </row>
    <row r="62" spans="1:10" x14ac:dyDescent="0.2">
      <c r="A62" s="4"/>
      <c r="B62" s="18"/>
      <c r="C62" s="85"/>
      <c r="D62" s="18"/>
      <c r="E62" s="18"/>
      <c r="F62" s="60"/>
      <c r="G62" s="60"/>
      <c r="H62" s="34"/>
      <c r="J62" s="115"/>
    </row>
    <row r="63" spans="1:10" x14ac:dyDescent="0.2">
      <c r="A63" s="13" t="s">
        <v>807</v>
      </c>
      <c r="B63" s="16"/>
      <c r="C63" s="33"/>
      <c r="D63" s="9" t="s">
        <v>711</v>
      </c>
      <c r="E63" s="14" t="s">
        <v>809</v>
      </c>
      <c r="F63" s="60"/>
      <c r="G63" s="60"/>
      <c r="H63" s="34"/>
      <c r="J63" s="115"/>
    </row>
    <row r="64" spans="1:10" x14ac:dyDescent="0.2">
      <c r="A64" s="13" t="s">
        <v>808</v>
      </c>
      <c r="B64" s="17"/>
      <c r="C64" s="33"/>
      <c r="D64" s="4"/>
      <c r="E64" s="18"/>
      <c r="F64" s="60"/>
      <c r="G64" s="60"/>
      <c r="H64" s="34"/>
      <c r="J64" s="115"/>
    </row>
    <row r="65" spans="1:10" x14ac:dyDescent="0.2">
      <c r="A65" s="13"/>
      <c r="B65" s="5"/>
      <c r="C65" s="33"/>
      <c r="D65" s="4"/>
      <c r="E65" s="86"/>
      <c r="F65" s="87" t="s">
        <v>717</v>
      </c>
      <c r="G65" s="75" t="s">
        <v>718</v>
      </c>
      <c r="H65" s="75" t="s">
        <v>716</v>
      </c>
      <c r="J65" s="115"/>
    </row>
    <row r="66" spans="1:10" x14ac:dyDescent="0.2">
      <c r="A66" s="13"/>
      <c r="B66" s="5"/>
      <c r="C66" s="33"/>
      <c r="D66" s="4"/>
      <c r="E66" s="18"/>
      <c r="F66" s="87"/>
      <c r="G66" s="117"/>
      <c r="H66" s="117"/>
      <c r="J66" s="115"/>
    </row>
    <row r="67" spans="1:10" x14ac:dyDescent="0.2">
      <c r="A67" s="13"/>
      <c r="B67" s="5"/>
      <c r="C67" s="33"/>
      <c r="D67" s="4"/>
      <c r="E67" s="18"/>
      <c r="F67" s="87"/>
      <c r="G67" s="117"/>
      <c r="H67" s="117"/>
      <c r="J67" s="115"/>
    </row>
    <row r="68" spans="1:10" ht="15" x14ac:dyDescent="0.2">
      <c r="A68" s="500" t="s">
        <v>852</v>
      </c>
      <c r="B68" s="500"/>
      <c r="C68" s="500"/>
      <c r="D68" s="500"/>
      <c r="E68" s="88"/>
      <c r="F68" s="76">
        <f>IF(D55=E55,1,2)</f>
        <v>2</v>
      </c>
      <c r="G68" s="110"/>
      <c r="H68" s="111"/>
    </row>
    <row r="69" spans="1:10" ht="15.75" x14ac:dyDescent="0.25">
      <c r="A69" s="78"/>
      <c r="B69" s="89"/>
      <c r="C69" s="79"/>
      <c r="D69" s="71"/>
      <c r="E69" s="71"/>
      <c r="F69" s="76"/>
      <c r="G69" s="110"/>
      <c r="H69" s="111"/>
    </row>
    <row r="70" spans="1:10" x14ac:dyDescent="0.2">
      <c r="A70" s="84"/>
      <c r="B70" s="6" t="s">
        <v>819</v>
      </c>
      <c r="C70" s="85"/>
      <c r="E70" s="18"/>
      <c r="F70" s="76">
        <f>IF(D56=E56,1,2)</f>
        <v>2</v>
      </c>
      <c r="G70" s="110"/>
      <c r="H70" s="111"/>
    </row>
    <row r="71" spans="1:10" x14ac:dyDescent="0.2">
      <c r="A71" s="84"/>
      <c r="B71" s="6"/>
      <c r="C71" s="85"/>
      <c r="D71" s="18"/>
      <c r="E71" s="18"/>
      <c r="F71" s="76">
        <f>IF(D57=E57,1,2)</f>
        <v>2</v>
      </c>
      <c r="G71" s="110"/>
      <c r="H71" s="111"/>
    </row>
    <row r="72" spans="1:10" x14ac:dyDescent="0.2">
      <c r="A72" s="84"/>
      <c r="B72" s="16"/>
      <c r="C72" s="85"/>
      <c r="D72" s="18"/>
      <c r="E72" s="18"/>
      <c r="F72" s="76">
        <f>IF(D58=E58,1,2)</f>
        <v>2</v>
      </c>
      <c r="G72" s="110"/>
      <c r="H72" s="111"/>
    </row>
    <row r="73" spans="1:10" x14ac:dyDescent="0.2">
      <c r="A73" s="84"/>
      <c r="B73" s="18"/>
      <c r="C73" s="85"/>
      <c r="D73" s="18"/>
      <c r="E73" s="18"/>
      <c r="F73" s="76">
        <f>IF(D59=E59,1,2)</f>
        <v>2</v>
      </c>
      <c r="G73" s="112"/>
      <c r="H73" s="113"/>
    </row>
    <row r="74" spans="1:10" x14ac:dyDescent="0.2">
      <c r="A74" s="53" t="s">
        <v>686</v>
      </c>
      <c r="B74" s="54" t="s">
        <v>656</v>
      </c>
      <c r="C74" s="55" t="s">
        <v>615</v>
      </c>
      <c r="D74" s="54" t="s">
        <v>708</v>
      </c>
      <c r="E74" s="54" t="s">
        <v>823</v>
      </c>
      <c r="F74" s="76">
        <f>IF(D60=E60,1,2)</f>
        <v>2</v>
      </c>
      <c r="G74" s="76">
        <f>SUM(F68:F74)</f>
        <v>12</v>
      </c>
      <c r="H74" s="114"/>
    </row>
    <row r="75" spans="1:10" ht="25.5" x14ac:dyDescent="0.2">
      <c r="A75" s="56">
        <v>30</v>
      </c>
      <c r="B75" s="47" t="s">
        <v>783</v>
      </c>
      <c r="C75" s="57" t="s">
        <v>276</v>
      </c>
      <c r="D75" s="90" t="s">
        <v>952</v>
      </c>
      <c r="E75" s="15"/>
      <c r="F75" s="60"/>
      <c r="G75" s="60"/>
      <c r="H75" s="34"/>
    </row>
    <row r="76" spans="1:10" x14ac:dyDescent="0.2">
      <c r="A76" s="56">
        <v>31</v>
      </c>
      <c r="B76" s="47" t="s">
        <v>826</v>
      </c>
      <c r="C76" s="57" t="s">
        <v>276</v>
      </c>
      <c r="D76" s="47" t="s">
        <v>946</v>
      </c>
      <c r="E76" s="15"/>
      <c r="F76" s="60"/>
      <c r="G76" s="60"/>
      <c r="H76" s="34"/>
    </row>
    <row r="77" spans="1:10" x14ac:dyDescent="0.2">
      <c r="A77" s="84"/>
      <c r="B77" s="18"/>
      <c r="C77" s="85"/>
      <c r="D77" s="18"/>
      <c r="E77" s="18"/>
      <c r="F77" s="60"/>
      <c r="G77" s="60"/>
      <c r="H77" s="34"/>
    </row>
    <row r="78" spans="1:10" x14ac:dyDescent="0.2">
      <c r="A78" s="84"/>
      <c r="B78" s="18"/>
      <c r="C78" s="85"/>
      <c r="D78" s="18"/>
      <c r="E78" s="18"/>
      <c r="F78" s="60"/>
      <c r="G78" s="60"/>
      <c r="H78" s="34"/>
    </row>
    <row r="79" spans="1:10" x14ac:dyDescent="0.2">
      <c r="A79" s="13" t="s">
        <v>807</v>
      </c>
      <c r="B79" s="17"/>
      <c r="C79" s="33"/>
      <c r="D79" s="9" t="s">
        <v>711</v>
      </c>
      <c r="E79" s="14" t="s">
        <v>809</v>
      </c>
      <c r="F79" s="60"/>
      <c r="G79" s="60"/>
      <c r="H79" s="34"/>
    </row>
    <row r="80" spans="1:10" x14ac:dyDescent="0.2">
      <c r="A80" s="13" t="s">
        <v>808</v>
      </c>
      <c r="B80" s="17"/>
      <c r="C80" s="33"/>
      <c r="D80" s="4"/>
      <c r="E80" s="4"/>
      <c r="F80" s="60"/>
      <c r="G80" s="60"/>
      <c r="H80" s="34"/>
    </row>
    <row r="81" spans="1:8" x14ac:dyDescent="0.2">
      <c r="A81" s="13"/>
      <c r="B81" s="5"/>
      <c r="C81" s="33"/>
      <c r="D81" s="4"/>
      <c r="E81" s="81"/>
      <c r="F81" s="60"/>
      <c r="G81" s="60"/>
      <c r="H81" s="34"/>
    </row>
    <row r="82" spans="1:8" x14ac:dyDescent="0.2">
      <c r="A82" s="13"/>
      <c r="B82" s="5"/>
      <c r="C82" s="33"/>
      <c r="D82" s="4"/>
      <c r="E82" s="4"/>
      <c r="F82" s="60"/>
      <c r="G82" s="60"/>
      <c r="H82" s="34"/>
    </row>
    <row r="83" spans="1:8" ht="15" x14ac:dyDescent="0.2">
      <c r="A83" s="501" t="s">
        <v>851</v>
      </c>
      <c r="B83" s="501"/>
      <c r="C83" s="501"/>
      <c r="D83" s="501"/>
      <c r="E83" s="29"/>
      <c r="F83" s="60"/>
      <c r="G83" s="60"/>
      <c r="H83" s="34"/>
    </row>
    <row r="84" spans="1:8" x14ac:dyDescent="0.2">
      <c r="A84" s="13"/>
      <c r="B84" s="18"/>
      <c r="C84" s="85"/>
      <c r="D84" s="18"/>
      <c r="E84" s="18"/>
      <c r="F84" s="60"/>
      <c r="G84" s="60"/>
      <c r="H84" s="34"/>
    </row>
    <row r="85" spans="1:8" x14ac:dyDescent="0.2">
      <c r="A85" s="84"/>
      <c r="B85" s="6" t="s">
        <v>819</v>
      </c>
      <c r="C85" s="85"/>
      <c r="E85" s="18"/>
      <c r="F85" s="60"/>
      <c r="G85" s="60"/>
      <c r="H85" s="34"/>
    </row>
    <row r="86" spans="1:8" x14ac:dyDescent="0.2">
      <c r="A86" s="84"/>
      <c r="B86" s="6"/>
      <c r="C86" s="85"/>
      <c r="D86" s="18"/>
      <c r="E86" s="18"/>
      <c r="F86" s="60"/>
      <c r="G86" s="60"/>
      <c r="H86" s="34"/>
    </row>
    <row r="87" spans="1:8" x14ac:dyDescent="0.2">
      <c r="A87" s="84"/>
      <c r="B87" s="17"/>
      <c r="C87" s="85"/>
      <c r="D87" s="18"/>
      <c r="E87" s="18"/>
      <c r="F87" s="75" t="s">
        <v>717</v>
      </c>
      <c r="G87" s="75" t="s">
        <v>718</v>
      </c>
      <c r="H87" s="75" t="s">
        <v>716</v>
      </c>
    </row>
    <row r="88" spans="1:8" x14ac:dyDescent="0.2">
      <c r="A88" s="84"/>
      <c r="B88" s="18"/>
      <c r="C88" s="85"/>
      <c r="D88" s="18"/>
      <c r="E88" s="18"/>
      <c r="F88" s="91">
        <f>IF(D75=E75,1,2)</f>
        <v>2</v>
      </c>
      <c r="G88" s="112"/>
      <c r="H88" s="113"/>
    </row>
    <row r="89" spans="1:8" x14ac:dyDescent="0.2">
      <c r="A89" s="53" t="s">
        <v>686</v>
      </c>
      <c r="B89" s="54" t="s">
        <v>656</v>
      </c>
      <c r="C89" s="55" t="s">
        <v>615</v>
      </c>
      <c r="D89" s="54" t="s">
        <v>708</v>
      </c>
      <c r="E89" s="54" t="s">
        <v>823</v>
      </c>
      <c r="F89" s="76"/>
      <c r="G89" s="76">
        <f>SUM(F88:F89)</f>
        <v>2</v>
      </c>
      <c r="H89" s="114"/>
    </row>
    <row r="90" spans="1:8" x14ac:dyDescent="0.2">
      <c r="A90" s="56">
        <v>32</v>
      </c>
      <c r="B90" s="47" t="s">
        <v>646</v>
      </c>
      <c r="C90" s="57" t="s">
        <v>157</v>
      </c>
      <c r="D90" s="47" t="s">
        <v>156</v>
      </c>
      <c r="E90" s="15"/>
      <c r="F90" s="60"/>
      <c r="G90" s="60"/>
      <c r="H90" s="34"/>
    </row>
    <row r="91" spans="1:8" x14ac:dyDescent="0.2">
      <c r="A91" s="56">
        <v>33</v>
      </c>
      <c r="B91" s="47" t="s">
        <v>650</v>
      </c>
      <c r="C91" s="57" t="s">
        <v>157</v>
      </c>
      <c r="D91" s="47" t="s">
        <v>156</v>
      </c>
      <c r="E91" s="15"/>
      <c r="F91" s="60"/>
      <c r="G91" s="60"/>
      <c r="H91" s="34"/>
    </row>
    <row r="92" spans="1:8" x14ac:dyDescent="0.2">
      <c r="A92" s="56">
        <v>34</v>
      </c>
      <c r="B92" s="47" t="s">
        <v>647</v>
      </c>
      <c r="C92" s="57" t="s">
        <v>157</v>
      </c>
      <c r="D92" s="47" t="s">
        <v>156</v>
      </c>
      <c r="E92" s="15"/>
      <c r="F92" s="60"/>
      <c r="G92" s="60"/>
      <c r="H92" s="34"/>
    </row>
    <row r="93" spans="1:8" x14ac:dyDescent="0.2">
      <c r="A93" s="56">
        <v>35</v>
      </c>
      <c r="B93" s="47" t="s">
        <v>698</v>
      </c>
      <c r="C93" s="57" t="s">
        <v>157</v>
      </c>
      <c r="D93" s="47" t="s">
        <v>156</v>
      </c>
      <c r="E93" s="15"/>
      <c r="F93" s="60"/>
      <c r="G93" s="60"/>
      <c r="H93" s="34"/>
    </row>
    <row r="94" spans="1:8" x14ac:dyDescent="0.2">
      <c r="A94" s="56">
        <v>36</v>
      </c>
      <c r="B94" s="47" t="s">
        <v>700</v>
      </c>
      <c r="C94" s="57" t="s">
        <v>157</v>
      </c>
      <c r="D94" s="47" t="s">
        <v>156</v>
      </c>
      <c r="E94" s="15"/>
      <c r="F94" s="60"/>
      <c r="G94" s="60"/>
      <c r="H94" s="34"/>
    </row>
    <row r="95" spans="1:8" x14ac:dyDescent="0.2">
      <c r="A95" s="56">
        <v>37</v>
      </c>
      <c r="B95" s="47" t="s">
        <v>630</v>
      </c>
      <c r="C95" s="57" t="s">
        <v>157</v>
      </c>
      <c r="D95" s="47" t="s">
        <v>156</v>
      </c>
      <c r="E95" s="15"/>
      <c r="F95" s="60"/>
      <c r="G95" s="60"/>
      <c r="H95" s="34"/>
    </row>
    <row r="96" spans="1:8" x14ac:dyDescent="0.2">
      <c r="A96" s="56">
        <v>38</v>
      </c>
      <c r="B96" s="47" t="s">
        <v>653</v>
      </c>
      <c r="C96" s="57" t="s">
        <v>157</v>
      </c>
      <c r="D96" s="47" t="s">
        <v>156</v>
      </c>
      <c r="E96" s="15"/>
      <c r="F96" s="60"/>
      <c r="G96" s="60"/>
      <c r="H96" s="34"/>
    </row>
    <row r="97" spans="1:8" x14ac:dyDescent="0.2">
      <c r="A97" s="84"/>
      <c r="B97" s="18"/>
      <c r="C97" s="85"/>
      <c r="D97" s="18"/>
      <c r="E97" s="18"/>
      <c r="F97" s="60"/>
      <c r="G97" s="60"/>
      <c r="H97" s="34"/>
    </row>
    <row r="98" spans="1:8" x14ac:dyDescent="0.2">
      <c r="A98" s="84"/>
      <c r="B98" s="18"/>
      <c r="C98" s="85"/>
      <c r="D98" s="18"/>
      <c r="E98" s="18"/>
      <c r="F98" s="60"/>
      <c r="G98" s="60"/>
      <c r="H98" s="34"/>
    </row>
    <row r="99" spans="1:8" x14ac:dyDescent="0.2">
      <c r="A99" s="13" t="s">
        <v>807</v>
      </c>
      <c r="B99" s="17"/>
      <c r="C99" s="33"/>
      <c r="D99" s="9" t="s">
        <v>711</v>
      </c>
      <c r="E99" s="14" t="s">
        <v>809</v>
      </c>
      <c r="F99" s="60"/>
      <c r="G99" s="60"/>
      <c r="H99" s="34"/>
    </row>
    <row r="100" spans="1:8" x14ac:dyDescent="0.2">
      <c r="A100" s="13" t="s">
        <v>808</v>
      </c>
      <c r="B100" s="17"/>
      <c r="C100" s="33"/>
      <c r="D100" s="4"/>
      <c r="E100" s="4"/>
      <c r="F100" s="75" t="s">
        <v>717</v>
      </c>
      <c r="G100" s="75" t="s">
        <v>718</v>
      </c>
      <c r="H100" s="75" t="s">
        <v>716</v>
      </c>
    </row>
    <row r="101" spans="1:8" x14ac:dyDescent="0.2">
      <c r="A101" s="13"/>
      <c r="B101" s="5"/>
      <c r="C101" s="33"/>
      <c r="D101" s="4"/>
      <c r="E101" s="81"/>
      <c r="F101" s="92">
        <f>IF(D90=E90,1,2)</f>
        <v>2</v>
      </c>
      <c r="G101" s="110"/>
      <c r="H101" s="111"/>
    </row>
    <row r="102" spans="1:8" x14ac:dyDescent="0.2">
      <c r="A102" s="13"/>
      <c r="B102" s="5"/>
      <c r="C102" s="33"/>
      <c r="D102" s="4"/>
      <c r="E102" s="4"/>
      <c r="F102" s="92"/>
      <c r="G102" s="110"/>
      <c r="H102" s="111"/>
    </row>
    <row r="103" spans="1:8" ht="15" x14ac:dyDescent="0.2">
      <c r="A103" s="500" t="s">
        <v>849</v>
      </c>
      <c r="B103" s="500"/>
      <c r="C103" s="35"/>
      <c r="D103" s="29"/>
      <c r="E103" s="29"/>
      <c r="F103" s="76"/>
      <c r="G103" s="110"/>
      <c r="H103" s="111"/>
    </row>
    <row r="104" spans="1:8" x14ac:dyDescent="0.2">
      <c r="A104" s="84"/>
      <c r="B104" s="18"/>
      <c r="C104" s="85"/>
      <c r="D104" s="18"/>
      <c r="E104" s="18"/>
      <c r="F104" s="76">
        <f t="shared" ref="F104:F109" si="0">IF(D91=E91,1,2)</f>
        <v>2</v>
      </c>
      <c r="G104" s="110"/>
      <c r="H104" s="111"/>
    </row>
    <row r="105" spans="1:8" x14ac:dyDescent="0.2">
      <c r="A105" s="84"/>
      <c r="B105" s="6" t="s">
        <v>819</v>
      </c>
      <c r="C105" s="85"/>
      <c r="E105" s="18"/>
      <c r="F105" s="76">
        <f t="shared" si="0"/>
        <v>2</v>
      </c>
      <c r="G105" s="110"/>
      <c r="H105" s="111"/>
    </row>
    <row r="106" spans="1:8" x14ac:dyDescent="0.2">
      <c r="A106" s="84"/>
      <c r="B106" s="6"/>
      <c r="C106" s="85"/>
      <c r="D106" s="18"/>
      <c r="E106" s="18"/>
      <c r="F106" s="76">
        <f t="shared" si="0"/>
        <v>2</v>
      </c>
      <c r="G106" s="110"/>
      <c r="H106" s="111"/>
    </row>
    <row r="107" spans="1:8" x14ac:dyDescent="0.2">
      <c r="A107" s="84"/>
      <c r="B107" s="17"/>
      <c r="C107" s="85"/>
      <c r="D107" s="18"/>
      <c r="E107" s="18"/>
      <c r="F107" s="76">
        <f t="shared" si="0"/>
        <v>2</v>
      </c>
      <c r="G107" s="110"/>
      <c r="H107" s="111"/>
    </row>
    <row r="108" spans="1:8" x14ac:dyDescent="0.2">
      <c r="A108" s="84"/>
      <c r="B108" s="18"/>
      <c r="C108" s="85"/>
      <c r="D108" s="18"/>
      <c r="E108" s="18"/>
      <c r="F108" s="76">
        <f t="shared" si="0"/>
        <v>2</v>
      </c>
      <c r="G108" s="112"/>
      <c r="H108" s="113"/>
    </row>
    <row r="109" spans="1:8" x14ac:dyDescent="0.2">
      <c r="A109" s="53" t="s">
        <v>686</v>
      </c>
      <c r="B109" s="54" t="s">
        <v>656</v>
      </c>
      <c r="C109" s="55" t="s">
        <v>615</v>
      </c>
      <c r="D109" s="54" t="s">
        <v>708</v>
      </c>
      <c r="E109" s="54" t="s">
        <v>823</v>
      </c>
      <c r="F109" s="76">
        <f t="shared" si="0"/>
        <v>2</v>
      </c>
      <c r="G109" s="76">
        <f>SUM(F101:F109)</f>
        <v>14</v>
      </c>
      <c r="H109" s="114"/>
    </row>
    <row r="110" spans="1:8" x14ac:dyDescent="0.2">
      <c r="A110" s="56">
        <v>39</v>
      </c>
      <c r="B110" s="47" t="s">
        <v>627</v>
      </c>
      <c r="C110" s="57" t="s">
        <v>117</v>
      </c>
      <c r="D110" s="47" t="s">
        <v>1667</v>
      </c>
      <c r="E110" s="15"/>
      <c r="F110" s="60"/>
      <c r="G110" s="60"/>
      <c r="H110" s="34"/>
    </row>
    <row r="111" spans="1:8" x14ac:dyDescent="0.2">
      <c r="A111" s="84"/>
      <c r="B111" s="18"/>
      <c r="C111" s="85"/>
      <c r="D111" s="18"/>
      <c r="E111" s="18"/>
      <c r="F111" s="60"/>
      <c r="G111" s="60"/>
      <c r="H111" s="34"/>
    </row>
    <row r="112" spans="1:8" x14ac:dyDescent="0.2">
      <c r="A112" s="84"/>
      <c r="B112" s="18"/>
      <c r="C112" s="85"/>
      <c r="D112" s="18"/>
      <c r="E112" s="18"/>
      <c r="F112" s="60"/>
      <c r="G112" s="60"/>
      <c r="H112" s="34"/>
    </row>
    <row r="113" spans="1:8" x14ac:dyDescent="0.2">
      <c r="A113" s="13" t="s">
        <v>807</v>
      </c>
      <c r="B113" s="17"/>
      <c r="C113" s="33"/>
      <c r="D113" s="9" t="s">
        <v>711</v>
      </c>
      <c r="E113" s="14" t="s">
        <v>809</v>
      </c>
      <c r="F113" s="60"/>
      <c r="G113" s="60"/>
      <c r="H113" s="34"/>
    </row>
    <row r="114" spans="1:8" x14ac:dyDescent="0.2">
      <c r="A114" s="13" t="s">
        <v>808</v>
      </c>
      <c r="B114" s="17"/>
      <c r="C114" s="33"/>
      <c r="D114" s="4"/>
      <c r="E114" s="4"/>
      <c r="F114" s="60"/>
      <c r="G114" s="60"/>
      <c r="H114" s="34"/>
    </row>
    <row r="115" spans="1:8" x14ac:dyDescent="0.2">
      <c r="A115" s="13"/>
      <c r="B115" s="5"/>
      <c r="C115" s="33"/>
      <c r="D115" s="4"/>
      <c r="E115" s="81"/>
      <c r="F115" s="60"/>
      <c r="G115" s="60"/>
      <c r="H115" s="34"/>
    </row>
    <row r="116" spans="1:8" x14ac:dyDescent="0.2">
      <c r="A116" s="13"/>
      <c r="B116" s="5"/>
      <c r="C116" s="33"/>
      <c r="D116" s="4"/>
      <c r="E116" s="4"/>
      <c r="F116" s="60"/>
      <c r="G116" s="60"/>
      <c r="H116" s="34"/>
    </row>
    <row r="117" spans="1:8" ht="15" x14ac:dyDescent="0.25">
      <c r="A117" s="31" t="s">
        <v>1161</v>
      </c>
      <c r="B117" s="61"/>
      <c r="C117" s="36"/>
      <c r="D117" s="31"/>
      <c r="E117" s="62"/>
      <c r="F117" s="60"/>
      <c r="G117" s="60"/>
      <c r="H117" s="34"/>
    </row>
    <row r="118" spans="1:8" x14ac:dyDescent="0.2">
      <c r="A118" s="13"/>
      <c r="B118" s="5"/>
      <c r="C118" s="33"/>
      <c r="D118" s="4"/>
      <c r="E118" s="4"/>
      <c r="F118" s="60"/>
      <c r="G118" s="60"/>
      <c r="H118" s="34"/>
    </row>
    <row r="119" spans="1:8" x14ac:dyDescent="0.2">
      <c r="A119" s="13"/>
      <c r="B119" s="6" t="s">
        <v>819</v>
      </c>
      <c r="C119" s="33"/>
      <c r="D119" s="4"/>
      <c r="E119" s="4"/>
      <c r="F119" s="60"/>
      <c r="G119" s="60"/>
      <c r="H119" s="34"/>
    </row>
    <row r="120" spans="1:8" x14ac:dyDescent="0.2">
      <c r="A120" s="13"/>
      <c r="B120" s="6"/>
      <c r="C120" s="33"/>
      <c r="D120" s="4"/>
      <c r="E120" s="4"/>
      <c r="F120" s="60"/>
      <c r="G120" s="60"/>
      <c r="H120" s="34"/>
    </row>
    <row r="121" spans="1:8" x14ac:dyDescent="0.2">
      <c r="A121" s="13"/>
      <c r="B121" s="17"/>
      <c r="C121" s="33"/>
      <c r="D121" s="4"/>
      <c r="E121" s="4"/>
      <c r="F121" s="60"/>
      <c r="G121" s="60"/>
      <c r="H121" s="34"/>
    </row>
    <row r="122" spans="1:8" x14ac:dyDescent="0.2">
      <c r="A122" s="13"/>
      <c r="B122" s="5"/>
      <c r="C122" s="33"/>
      <c r="D122" s="4"/>
      <c r="E122" s="4"/>
      <c r="F122" s="60"/>
      <c r="G122" s="60"/>
      <c r="H122" s="34"/>
    </row>
    <row r="123" spans="1:8" x14ac:dyDescent="0.2">
      <c r="A123" s="53" t="s">
        <v>686</v>
      </c>
      <c r="B123" s="54" t="s">
        <v>656</v>
      </c>
      <c r="C123" s="55" t="s">
        <v>615</v>
      </c>
      <c r="D123" s="54" t="s">
        <v>708</v>
      </c>
      <c r="E123" s="54" t="s">
        <v>823</v>
      </c>
      <c r="F123" s="60"/>
      <c r="G123" s="60"/>
      <c r="H123" s="34"/>
    </row>
    <row r="124" spans="1:8" x14ac:dyDescent="0.2">
      <c r="A124" s="56">
        <v>47</v>
      </c>
      <c r="B124" s="47" t="s">
        <v>1138</v>
      </c>
      <c r="C124" s="57" t="s">
        <v>507</v>
      </c>
      <c r="D124" s="47" t="s">
        <v>1170</v>
      </c>
      <c r="E124" s="15"/>
      <c r="F124" s="60"/>
      <c r="G124" s="60"/>
      <c r="H124" s="34"/>
    </row>
    <row r="125" spans="1:8" x14ac:dyDescent="0.2">
      <c r="A125" s="56">
        <v>47</v>
      </c>
      <c r="B125" s="47" t="s">
        <v>1173</v>
      </c>
      <c r="C125" s="57" t="s">
        <v>507</v>
      </c>
      <c r="D125" s="47" t="s">
        <v>1170</v>
      </c>
      <c r="E125" s="15"/>
      <c r="F125" s="60"/>
      <c r="G125" s="60"/>
      <c r="H125" s="34"/>
    </row>
    <row r="126" spans="1:8" x14ac:dyDescent="0.2">
      <c r="A126" s="52">
        <v>47</v>
      </c>
      <c r="B126" s="58" t="s">
        <v>1172</v>
      </c>
      <c r="C126" s="57" t="s">
        <v>507</v>
      </c>
      <c r="D126" s="20" t="s">
        <v>1178</v>
      </c>
      <c r="E126" s="15"/>
      <c r="F126" s="60"/>
      <c r="G126" s="60"/>
      <c r="H126" s="34"/>
    </row>
    <row r="127" spans="1:8" x14ac:dyDescent="0.2">
      <c r="A127" s="52">
        <v>47</v>
      </c>
      <c r="B127" s="58" t="s">
        <v>1179</v>
      </c>
      <c r="C127" s="57" t="s">
        <v>507</v>
      </c>
      <c r="D127" s="20"/>
      <c r="E127" s="15"/>
      <c r="F127" s="60"/>
      <c r="G127" s="60"/>
      <c r="H127" s="34"/>
    </row>
    <row r="128" spans="1:8" x14ac:dyDescent="0.2">
      <c r="A128" s="52">
        <v>47</v>
      </c>
      <c r="B128" s="58" t="s">
        <v>1174</v>
      </c>
      <c r="C128" s="57" t="s">
        <v>507</v>
      </c>
      <c r="D128" s="20" t="s">
        <v>689</v>
      </c>
      <c r="E128" s="15"/>
      <c r="F128" s="60"/>
      <c r="G128" s="60"/>
      <c r="H128" s="34"/>
    </row>
    <row r="129" spans="1:8" x14ac:dyDescent="0.2">
      <c r="A129" s="52">
        <v>47</v>
      </c>
      <c r="B129" s="58" t="s">
        <v>1175</v>
      </c>
      <c r="C129" s="57" t="s">
        <v>507</v>
      </c>
      <c r="D129" s="20" t="s">
        <v>1180</v>
      </c>
      <c r="E129" s="15"/>
      <c r="F129" s="60"/>
      <c r="G129" s="60"/>
      <c r="H129" s="34"/>
    </row>
    <row r="130" spans="1:8" x14ac:dyDescent="0.2">
      <c r="A130" s="52">
        <v>47</v>
      </c>
      <c r="B130" s="58" t="s">
        <v>1176</v>
      </c>
      <c r="C130" s="57" t="s">
        <v>507</v>
      </c>
      <c r="D130" s="20" t="s">
        <v>938</v>
      </c>
      <c r="E130" s="15"/>
      <c r="F130" s="60"/>
      <c r="G130" s="60"/>
      <c r="H130" s="34"/>
    </row>
    <row r="131" spans="1:8" x14ac:dyDescent="0.2">
      <c r="A131" s="59">
        <v>47</v>
      </c>
      <c r="B131" s="58" t="s">
        <v>1177</v>
      </c>
      <c r="C131" s="57" t="s">
        <v>507</v>
      </c>
      <c r="D131" s="20" t="s">
        <v>1181</v>
      </c>
      <c r="E131" s="15"/>
    </row>
    <row r="132" spans="1:8" x14ac:dyDescent="0.2">
      <c r="A132" s="13"/>
      <c r="B132" s="5"/>
      <c r="C132" s="33"/>
      <c r="D132" s="4"/>
      <c r="E132" s="4"/>
      <c r="F132" s="60"/>
      <c r="G132" s="60"/>
      <c r="H132" s="34"/>
    </row>
    <row r="133" spans="1:8" x14ac:dyDescent="0.2">
      <c r="A133" s="13"/>
      <c r="B133" s="5"/>
      <c r="C133" s="33"/>
      <c r="D133" s="4"/>
      <c r="E133" s="4"/>
      <c r="F133" s="60"/>
      <c r="G133" s="60"/>
      <c r="H133" s="34"/>
    </row>
    <row r="134" spans="1:8" x14ac:dyDescent="0.2">
      <c r="A134" s="13" t="s">
        <v>807</v>
      </c>
      <c r="B134" s="17"/>
      <c r="C134" s="33"/>
      <c r="D134" s="9" t="s">
        <v>711</v>
      </c>
      <c r="E134" s="14" t="s">
        <v>809</v>
      </c>
      <c r="F134" s="60"/>
      <c r="G134" s="60"/>
      <c r="H134" s="34"/>
    </row>
    <row r="135" spans="1:8" x14ac:dyDescent="0.2">
      <c r="A135" s="13" t="s">
        <v>808</v>
      </c>
      <c r="B135" s="17"/>
      <c r="C135" s="33"/>
      <c r="D135" s="4"/>
      <c r="E135" s="4"/>
      <c r="F135" s="60"/>
      <c r="G135" s="60"/>
      <c r="H135" s="34"/>
    </row>
    <row r="136" spans="1:8" x14ac:dyDescent="0.2">
      <c r="A136"/>
      <c r="B136" s="5"/>
      <c r="C136" s="33"/>
      <c r="D136" s="4"/>
      <c r="E136" s="81"/>
      <c r="F136" s="60"/>
      <c r="G136" s="60"/>
      <c r="H136" s="34"/>
    </row>
    <row r="137" spans="1:8" x14ac:dyDescent="0.2">
      <c r="A137" s="13"/>
      <c r="B137" s="5"/>
      <c r="C137" s="33"/>
      <c r="D137" s="4"/>
      <c r="E137" s="4"/>
      <c r="F137" s="60"/>
      <c r="G137" s="60"/>
      <c r="H137" s="34"/>
    </row>
    <row r="138" spans="1:8" hidden="1" x14ac:dyDescent="0.2">
      <c r="B138" s="5"/>
      <c r="C138" s="33"/>
      <c r="D138" s="4"/>
      <c r="E138" s="4"/>
      <c r="F138" s="60"/>
      <c r="G138" s="60"/>
      <c r="H138" s="34"/>
    </row>
    <row r="139" spans="1:8" hidden="1" x14ac:dyDescent="0.2">
      <c r="A139" s="13"/>
      <c r="B139" s="5"/>
      <c r="C139" s="33"/>
      <c r="D139" s="4"/>
      <c r="E139" s="4"/>
      <c r="F139" s="60"/>
      <c r="G139" s="60"/>
      <c r="H139" s="34"/>
    </row>
    <row r="140" spans="1:8" ht="15" hidden="1" x14ac:dyDescent="0.25">
      <c r="A140" s="31" t="s">
        <v>1160</v>
      </c>
      <c r="B140" s="61"/>
      <c r="C140" s="36"/>
      <c r="D140" s="31"/>
      <c r="E140" s="62"/>
      <c r="F140" s="60"/>
      <c r="G140" s="60"/>
      <c r="H140" s="34"/>
    </row>
    <row r="141" spans="1:8" hidden="1" x14ac:dyDescent="0.2">
      <c r="A141" s="13"/>
      <c r="B141" s="18"/>
      <c r="C141" s="85"/>
      <c r="D141" s="18"/>
      <c r="E141" s="18"/>
      <c r="F141" s="60"/>
      <c r="G141" s="60"/>
      <c r="H141" s="34"/>
    </row>
    <row r="142" spans="1:8" hidden="1" x14ac:dyDescent="0.2">
      <c r="A142" s="84"/>
      <c r="B142" s="245" t="s">
        <v>819</v>
      </c>
      <c r="C142" s="85"/>
      <c r="D142" s="246" t="s">
        <v>1700</v>
      </c>
      <c r="E142" s="18"/>
      <c r="F142" s="60"/>
      <c r="G142" s="60"/>
      <c r="H142" s="34"/>
    </row>
    <row r="143" spans="1:8" hidden="1" x14ac:dyDescent="0.2">
      <c r="A143" s="84"/>
      <c r="B143" s="6"/>
      <c r="C143" s="85"/>
      <c r="D143" s="18"/>
      <c r="E143" s="18"/>
      <c r="F143" s="60"/>
      <c r="G143" s="60"/>
      <c r="H143" s="34"/>
    </row>
    <row r="144" spans="1:8" hidden="1" x14ac:dyDescent="0.2">
      <c r="A144" s="84"/>
      <c r="B144" s="116"/>
      <c r="C144" s="85"/>
      <c r="D144" s="18"/>
      <c r="E144" s="18"/>
      <c r="F144" s="60"/>
      <c r="G144" s="60"/>
      <c r="H144" s="34"/>
    </row>
    <row r="145" spans="1:8" hidden="1" x14ac:dyDescent="0.2">
      <c r="A145" s="84"/>
      <c r="B145" s="18"/>
      <c r="C145" s="85"/>
      <c r="D145" s="18"/>
      <c r="E145" s="18"/>
      <c r="F145" s="75" t="s">
        <v>717</v>
      </c>
      <c r="G145" s="75" t="s">
        <v>718</v>
      </c>
      <c r="H145" s="75" t="s">
        <v>716</v>
      </c>
    </row>
    <row r="146" spans="1:8" hidden="1" x14ac:dyDescent="0.2">
      <c r="A146" s="236" t="s">
        <v>686</v>
      </c>
      <c r="B146" s="237" t="s">
        <v>656</v>
      </c>
      <c r="C146" s="238" t="s">
        <v>615</v>
      </c>
      <c r="D146" s="237" t="s">
        <v>708</v>
      </c>
      <c r="E146" s="237" t="s">
        <v>882</v>
      </c>
      <c r="F146" s="76">
        <f>IF(D110=E110,1,2)</f>
        <v>2</v>
      </c>
      <c r="G146" s="76">
        <f>SUM(F146)</f>
        <v>2</v>
      </c>
      <c r="H146" s="114"/>
    </row>
    <row r="147" spans="1:8" hidden="1" x14ac:dyDescent="0.2">
      <c r="A147" s="56">
        <v>40</v>
      </c>
      <c r="B147" s="47" t="s">
        <v>629</v>
      </c>
      <c r="C147" s="57" t="s">
        <v>1140</v>
      </c>
      <c r="D147" s="47" t="s">
        <v>143</v>
      </c>
      <c r="E147" s="239"/>
      <c r="F147" s="60"/>
      <c r="G147" s="60"/>
      <c r="H147" s="34"/>
    </row>
    <row r="148" spans="1:8" hidden="1" x14ac:dyDescent="0.2">
      <c r="A148" s="56">
        <v>41</v>
      </c>
      <c r="B148" s="47" t="s">
        <v>645</v>
      </c>
      <c r="C148" s="57" t="s">
        <v>1140</v>
      </c>
      <c r="D148" s="47" t="s">
        <v>143</v>
      </c>
      <c r="E148" s="239"/>
      <c r="F148" s="60"/>
      <c r="G148" s="60"/>
      <c r="H148" s="34"/>
    </row>
    <row r="149" spans="1:8" hidden="1" x14ac:dyDescent="0.2">
      <c r="A149" s="56">
        <v>42</v>
      </c>
      <c r="B149" s="47" t="s">
        <v>658</v>
      </c>
      <c r="C149" s="57" t="s">
        <v>1140</v>
      </c>
      <c r="D149" s="47"/>
      <c r="E149" s="239"/>
      <c r="F149" s="60"/>
      <c r="G149" s="60"/>
      <c r="H149" s="34"/>
    </row>
    <row r="150" spans="1:8" hidden="1" x14ac:dyDescent="0.2">
      <c r="A150" s="56">
        <v>43</v>
      </c>
      <c r="B150" s="47" t="s">
        <v>654</v>
      </c>
      <c r="C150" s="57" t="s">
        <v>1140</v>
      </c>
      <c r="D150" s="47"/>
      <c r="E150" s="239"/>
      <c r="F150" s="60"/>
      <c r="G150" s="60"/>
      <c r="H150" s="34"/>
    </row>
    <row r="151" spans="1:8" hidden="1" x14ac:dyDescent="0.2">
      <c r="A151" s="56">
        <v>44</v>
      </c>
      <c r="B151" s="47" t="s">
        <v>655</v>
      </c>
      <c r="C151" s="57" t="s">
        <v>1140</v>
      </c>
      <c r="D151" s="47"/>
      <c r="E151" s="239"/>
      <c r="F151" s="60"/>
      <c r="G151" s="60"/>
      <c r="H151" s="34"/>
    </row>
    <row r="152" spans="1:8" hidden="1" x14ac:dyDescent="0.2">
      <c r="A152" s="56">
        <v>45</v>
      </c>
      <c r="B152" s="47" t="s">
        <v>927</v>
      </c>
      <c r="C152" s="57" t="s">
        <v>1140</v>
      </c>
      <c r="D152" s="47" t="s">
        <v>143</v>
      </c>
      <c r="E152" s="239"/>
      <c r="F152" s="60"/>
      <c r="G152" s="60"/>
      <c r="H152" s="34"/>
    </row>
    <row r="153" spans="1:8" hidden="1" x14ac:dyDescent="0.2">
      <c r="A153" s="240"/>
      <c r="B153" s="101"/>
      <c r="C153" s="241"/>
      <c r="D153" s="101"/>
      <c r="E153" s="101"/>
      <c r="F153" s="60"/>
      <c r="G153" s="60"/>
      <c r="H153" s="34"/>
    </row>
    <row r="154" spans="1:8" hidden="1" x14ac:dyDescent="0.2">
      <c r="A154" s="240"/>
      <c r="B154" s="101"/>
      <c r="C154" s="241"/>
      <c r="D154" s="101"/>
      <c r="E154" s="101"/>
      <c r="F154" s="60"/>
      <c r="G154" s="60"/>
      <c r="H154" s="34"/>
    </row>
    <row r="155" spans="1:8" hidden="1" x14ac:dyDescent="0.2">
      <c r="A155" s="240" t="s">
        <v>807</v>
      </c>
      <c r="B155" s="242"/>
      <c r="C155" s="241"/>
      <c r="D155" s="240" t="s">
        <v>711</v>
      </c>
      <c r="E155" s="101" t="s">
        <v>809</v>
      </c>
      <c r="F155" s="60"/>
      <c r="G155" s="60"/>
      <c r="H155" s="34"/>
    </row>
    <row r="156" spans="1:8" hidden="1" x14ac:dyDescent="0.2">
      <c r="A156" s="240" t="s">
        <v>808</v>
      </c>
      <c r="B156" s="242"/>
      <c r="C156" s="241"/>
      <c r="D156" s="101"/>
      <c r="E156" s="101"/>
      <c r="F156" s="60"/>
      <c r="G156" s="60"/>
      <c r="H156" s="34"/>
    </row>
    <row r="157" spans="1:8" hidden="1" x14ac:dyDescent="0.2">
      <c r="A157" s="101"/>
      <c r="B157" s="243"/>
      <c r="C157" s="241"/>
      <c r="D157" s="101"/>
      <c r="E157" s="244"/>
      <c r="F157" s="87" t="s">
        <v>717</v>
      </c>
      <c r="G157" s="75" t="s">
        <v>718</v>
      </c>
      <c r="H157" s="75" t="s">
        <v>716</v>
      </c>
    </row>
    <row r="158" spans="1:8" hidden="1" x14ac:dyDescent="0.2">
      <c r="A158" s="240"/>
      <c r="B158" s="101"/>
      <c r="C158" s="241"/>
      <c r="D158" s="101"/>
      <c r="E158" s="101"/>
      <c r="F158" s="76">
        <f>IF(D35=E35,1,2)</f>
        <v>2</v>
      </c>
      <c r="G158" s="110"/>
      <c r="H158" s="111"/>
    </row>
    <row r="159" spans="1:8" hidden="1" x14ac:dyDescent="0.2">
      <c r="A159" s="9"/>
      <c r="B159" s="4"/>
      <c r="C159" s="33"/>
      <c r="D159" s="4"/>
      <c r="E159" s="4"/>
      <c r="F159" s="76">
        <f>IF(D36=E36,1,2)</f>
        <v>2</v>
      </c>
      <c r="G159" s="110"/>
      <c r="H159" s="111"/>
    </row>
    <row r="160" spans="1:8" hidden="1" x14ac:dyDescent="0.2">
      <c r="A160" s="9"/>
      <c r="B160" s="4"/>
      <c r="C160" s="33"/>
      <c r="D160" s="4"/>
      <c r="E160" s="4"/>
      <c r="F160" s="76"/>
      <c r="G160" s="110"/>
      <c r="H160" s="111"/>
    </row>
    <row r="161" spans="1:8" hidden="1" x14ac:dyDescent="0.2">
      <c r="A161" s="9"/>
      <c r="B161" s="4"/>
      <c r="C161" s="33"/>
      <c r="D161" s="4"/>
      <c r="E161" s="4"/>
      <c r="F161" s="76"/>
      <c r="G161" s="110"/>
      <c r="H161" s="111"/>
    </row>
    <row r="162" spans="1:8" x14ac:dyDescent="0.2">
      <c r="A162" s="9"/>
      <c r="B162" s="4"/>
      <c r="C162" s="33"/>
      <c r="D162" s="4"/>
      <c r="E162" s="4"/>
      <c r="F162" s="76"/>
      <c r="G162" s="112"/>
      <c r="H162" s="113"/>
    </row>
    <row r="163" spans="1:8" ht="13.5" thickBot="1" x14ac:dyDescent="0.25">
      <c r="A163" s="9"/>
      <c r="B163" s="4"/>
      <c r="C163" s="33"/>
      <c r="D163" s="4"/>
      <c r="E163" s="4"/>
      <c r="F163" s="76">
        <f>IF(D40=E40,1,2)</f>
        <v>2</v>
      </c>
      <c r="G163" s="118">
        <f>SUM(F158:F163)</f>
        <v>6</v>
      </c>
      <c r="H163" s="119"/>
    </row>
    <row r="164" spans="1:8" ht="13.5" thickTop="1" x14ac:dyDescent="0.2">
      <c r="A164" s="9"/>
      <c r="B164" s="4"/>
      <c r="C164" s="33"/>
      <c r="D164" s="4"/>
      <c r="E164" s="4"/>
    </row>
    <row r="165" spans="1:8" x14ac:dyDescent="0.2">
      <c r="A165" s="9"/>
      <c r="B165" s="4"/>
      <c r="C165" s="33"/>
      <c r="D165" s="4"/>
      <c r="E165" s="4"/>
    </row>
    <row r="166" spans="1:8" x14ac:dyDescent="0.2">
      <c r="A166" s="9"/>
    </row>
  </sheetData>
  <sheetProtection algorithmName="SHA-512" hashValue="Pa6YQQgMC3AH2YlPWguOmMIt35fXYiTP970H+V8X42N0Pry5MM/iM58+uWNSrL0CwBS2bHnVBtlq5ZsltZ9QrA==" saltValue="T/BckRW6EY2EGiAJcgOUog==" spinCount="100000" sheet="1" objects="1" scenarios="1"/>
  <customSheetViews>
    <customSheetView guid="{4B0E1DB3-FB24-45AC-833B-19C93D6E8F68}" hiddenColumns="1">
      <selection activeCell="B18" sqref="B18"/>
      <rowBreaks count="1" manualBreakCount="1">
        <brk id="62" min="1" max="6" man="1"/>
      </rowBreaks>
      <pageMargins left="0.38" right="0.3" top="0.71" bottom="0.83" header="0.31496062992125984" footer="0.31496062992125984"/>
      <pageSetup paperSize="9" scale="85" orientation="portrait" r:id="rId1"/>
      <headerFooter scaleWithDoc="0">
        <oddHeader>&amp;C&amp;"Arial,Poševno"&amp;9JN - Dobava materiala za javni vodovod
&amp;R&amp;"Arial,Poševno"&amp;9OBRAZEC št. 16</oddHeader>
        <oddFooter>&amp;C&amp;"Arial,Poševno"&amp;9Navodilo: 
Izpolnjujete samo zeleno označena polja. Ponudba mora biti datirana, žigosana in podpisana s strani osebe, ki je podpisnik ponudbe.
Stran &amp;P od &amp;N</oddFooter>
      </headerFooter>
    </customSheetView>
  </customSheetViews>
  <mergeCells count="4">
    <mergeCell ref="A6:F6"/>
    <mergeCell ref="A68:D68"/>
    <mergeCell ref="A83:D83"/>
    <mergeCell ref="A103:B103"/>
  </mergeCells>
  <pageMargins left="0.70866141732283472" right="0.70866141732283472" top="0.70866141732283472" bottom="0.82677165354330717" header="0.31496062992125984" footer="0.31496062992125984"/>
  <pageSetup paperSize="9" scale="73" fitToHeight="0" orientation="portrait" r:id="rId2"/>
  <headerFooter scaleWithDoc="0">
    <oddHeader>&amp;C&amp;"Arial,Poševno"&amp;9JN - Dobava vodovodnega materiala
&amp;R&amp;"Arial,Poševno"&amp;9OBR-11</oddHeader>
    <oddFooter>&amp;C&amp;"Arial,Poševno"&amp;9Stran &amp;P od &amp;N</oddFooter>
  </headerFooter>
  <rowBreaks count="1" manualBreakCount="1">
    <brk id="67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7">
    <tabColor rgb="FF00B050"/>
    <pageSetUpPr autoPageBreaks="0" fitToPage="1"/>
  </sheetPr>
  <dimension ref="A2:L19"/>
  <sheetViews>
    <sheetView zoomScaleNormal="100" workbookViewId="0"/>
  </sheetViews>
  <sheetFormatPr defaultRowHeight="12.75" x14ac:dyDescent="0.2"/>
  <cols>
    <col min="1" max="1" width="5.42578125" customWidth="1"/>
    <col min="2" max="2" width="6.5703125" customWidth="1"/>
    <col min="3" max="3" width="15.42578125" customWidth="1"/>
    <col min="4" max="4" width="4.5703125" customWidth="1"/>
    <col min="5" max="5" width="55.5703125" customWidth="1"/>
    <col min="6" max="6" width="54" customWidth="1"/>
    <col min="7" max="7" width="20.5703125" style="2" customWidth="1"/>
    <col min="8" max="8" width="11.5703125" customWidth="1"/>
    <col min="9" max="9" width="10" customWidth="1"/>
    <col min="10" max="11" width="15.5703125" customWidth="1"/>
  </cols>
  <sheetData>
    <row r="2" spans="1:12" ht="20.45" customHeight="1" x14ac:dyDescent="0.2">
      <c r="B2" s="27"/>
      <c r="C2" s="27"/>
      <c r="D2" s="517" t="s">
        <v>849</v>
      </c>
      <c r="E2" s="517"/>
      <c r="F2" s="28"/>
      <c r="G2" s="27"/>
      <c r="H2" s="27"/>
      <c r="I2" s="27"/>
      <c r="J2" s="27"/>
      <c r="K2" s="27"/>
    </row>
    <row r="4" spans="1:12" x14ac:dyDescent="0.2">
      <c r="E4" s="6" t="s">
        <v>819</v>
      </c>
    </row>
    <row r="5" spans="1:12" x14ac:dyDescent="0.2">
      <c r="E5" s="6"/>
    </row>
    <row r="6" spans="1:12" x14ac:dyDescent="0.2">
      <c r="E6" s="16"/>
    </row>
    <row r="8" spans="1:12" s="7" customFormat="1" ht="39" customHeight="1" x14ac:dyDescent="0.2">
      <c r="A8" s="401" t="s">
        <v>0</v>
      </c>
      <c r="B8" s="19" t="s">
        <v>691</v>
      </c>
      <c r="C8" s="403" t="s">
        <v>1425</v>
      </c>
      <c r="D8" s="513" t="s">
        <v>1</v>
      </c>
      <c r="E8" s="514"/>
      <c r="F8" s="21" t="s">
        <v>847</v>
      </c>
      <c r="G8" s="21" t="s">
        <v>3</v>
      </c>
      <c r="H8" s="21" t="s">
        <v>1800</v>
      </c>
      <c r="I8" s="21" t="s">
        <v>848</v>
      </c>
      <c r="J8" s="21" t="s">
        <v>1803</v>
      </c>
      <c r="K8" s="21" t="s">
        <v>1801</v>
      </c>
      <c r="L8" s="21"/>
    </row>
    <row r="9" spans="1:12" x14ac:dyDescent="0.2">
      <c r="A9" s="1">
        <f>OCENA!A502</f>
        <v>501</v>
      </c>
      <c r="B9" s="1">
        <f>OCENA!I502</f>
        <v>9127</v>
      </c>
      <c r="C9" s="26"/>
      <c r="D9" s="1">
        <f>OCENA!$G502</f>
        <v>39</v>
      </c>
      <c r="E9" s="1" t="str">
        <f>OCENA!H502</f>
        <v>JAŠEK ZA VODOMER</v>
      </c>
      <c r="F9" s="1" t="str">
        <f>OCENA!M502</f>
        <v xml:space="preserve">VODOMERNI TERMO-JASEK 3/4" LTŽ     </v>
      </c>
      <c r="G9" s="42"/>
      <c r="H9" s="1">
        <f>OCENA!V502</f>
        <v>75</v>
      </c>
      <c r="I9" s="1" t="str">
        <f>OCENA!P502</f>
        <v>KOS</v>
      </c>
      <c r="J9" s="400"/>
      <c r="K9" s="94">
        <f>H9*J9</f>
        <v>0</v>
      </c>
      <c r="L9" s="1" t="str">
        <f>OCENA!O502</f>
        <v>E</v>
      </c>
    </row>
    <row r="10" spans="1:12" x14ac:dyDescent="0.2">
      <c r="A10" s="1">
        <f>OCENA!A503</f>
        <v>502</v>
      </c>
      <c r="B10" s="1">
        <f>OCENA!I503</f>
        <v>9190</v>
      </c>
      <c r="C10" s="26"/>
      <c r="D10" s="1">
        <f>OCENA!$G503</f>
        <v>39</v>
      </c>
      <c r="E10" s="1" t="str">
        <f>OCENA!H503</f>
        <v>JAŠEK ZA VODOMER</v>
      </c>
      <c r="F10" s="1" t="str">
        <f>OCENA!M503</f>
        <v xml:space="preserve">VODOMERNI TERMO-JASEK 2 X 3/4" LTŽ </v>
      </c>
      <c r="G10" s="42"/>
      <c r="H10" s="1">
        <f>OCENA!V503</f>
        <v>15</v>
      </c>
      <c r="I10" s="1" t="str">
        <f>OCENA!P503</f>
        <v>KOS</v>
      </c>
      <c r="J10" s="400"/>
      <c r="K10" s="94">
        <f>H10*J10</f>
        <v>0</v>
      </c>
      <c r="L10" s="1" t="str">
        <f>OCENA!O503</f>
        <v>E</v>
      </c>
    </row>
    <row r="11" spans="1:12" x14ac:dyDescent="0.2">
      <c r="A11" s="1">
        <f>OCENA!A504</f>
        <v>503</v>
      </c>
      <c r="B11" s="1">
        <f>OCENA!I504</f>
        <v>9169</v>
      </c>
      <c r="C11" s="26"/>
      <c r="D11" s="1">
        <f>OCENA!$G504</f>
        <v>39</v>
      </c>
      <c r="E11" s="1" t="str">
        <f>OCENA!H504</f>
        <v>JAŠEK ZA VODOMER</v>
      </c>
      <c r="F11" s="1" t="str">
        <f>OCENA!M504</f>
        <v>STAND. ELEMENT ZA NADAVIŠANJE JAŠKA DO 30 cm</v>
      </c>
      <c r="G11" s="42"/>
      <c r="H11" s="1">
        <f>OCENA!V504</f>
        <v>5</v>
      </c>
      <c r="I11" s="1" t="str">
        <f>OCENA!P504</f>
        <v>KOS</v>
      </c>
      <c r="J11" s="400"/>
      <c r="K11" s="94">
        <f>H11*J11</f>
        <v>0</v>
      </c>
      <c r="L11" s="1" t="str">
        <f>OCENA!O504</f>
        <v>E</v>
      </c>
    </row>
    <row r="12" spans="1:12" x14ac:dyDescent="0.2">
      <c r="A12" s="1">
        <f>OCENA!A505</f>
        <v>504</v>
      </c>
      <c r="B12" s="1">
        <f>OCENA!I505</f>
        <v>9253</v>
      </c>
      <c r="C12" s="26"/>
      <c r="D12" s="1">
        <f>OCENA!$G505</f>
        <v>39</v>
      </c>
      <c r="E12" s="1" t="str">
        <f>OCENA!H505</f>
        <v>JAŠEK ZA VODOMER</v>
      </c>
      <c r="F12" s="1" t="str">
        <f>OCENA!M505</f>
        <v>* OPREMA ZA VGRADNJO REDUC. VENTILA IN ČISTIL. KOSA</v>
      </c>
      <c r="G12" s="42"/>
      <c r="H12" s="1">
        <f>OCENA!V505</f>
        <v>5</v>
      </c>
      <c r="I12" s="1" t="str">
        <f>OCENA!P505</f>
        <v>KOMPLET</v>
      </c>
      <c r="J12" s="400"/>
      <c r="K12" s="94">
        <f>H12*J12</f>
        <v>0</v>
      </c>
      <c r="L12" s="1" t="str">
        <f>OCENA!O505</f>
        <v>E</v>
      </c>
    </row>
    <row r="13" spans="1:12" x14ac:dyDescent="0.2">
      <c r="A13" s="1">
        <f>OCENA!A506</f>
        <v>505</v>
      </c>
      <c r="B13" s="1">
        <f>OCENA!I506</f>
        <v>9342</v>
      </c>
      <c r="C13" s="26"/>
      <c r="D13" s="1">
        <f>OCENA!$G506</f>
        <v>39</v>
      </c>
      <c r="E13" s="1" t="str">
        <f>OCENA!H506</f>
        <v>JAŠEK ZA VODOMER</v>
      </c>
      <c r="F13" s="1" t="str">
        <f>OCENA!M506</f>
        <v>BETONSKI OBROČ Z LITOŽELEZNIM POKROVOM 12,5 t</v>
      </c>
      <c r="G13" s="42"/>
      <c r="H13" s="1">
        <f>OCENA!V506</f>
        <v>3</v>
      </c>
      <c r="I13" s="1" t="str">
        <f>OCENA!P506</f>
        <v>KOMPLET</v>
      </c>
      <c r="J13" s="400"/>
      <c r="K13" s="94">
        <f>H13*J13</f>
        <v>0</v>
      </c>
      <c r="L13" s="1" t="str">
        <f>OCENA!O506</f>
        <v>E</v>
      </c>
    </row>
    <row r="15" spans="1:12" x14ac:dyDescent="0.2">
      <c r="F15" s="4" t="s">
        <v>1087</v>
      </c>
      <c r="H15" s="32" t="s">
        <v>881</v>
      </c>
      <c r="K15" s="37">
        <f>SUM(K9:K13)</f>
        <v>0</v>
      </c>
    </row>
    <row r="17" spans="4:10" ht="14.25" x14ac:dyDescent="0.2">
      <c r="D17" s="8" t="s">
        <v>807</v>
      </c>
      <c r="E17" s="17"/>
      <c r="G17" s="9" t="s">
        <v>711</v>
      </c>
      <c r="H17" s="10" t="s">
        <v>809</v>
      </c>
    </row>
    <row r="18" spans="4:10" ht="14.25" x14ac:dyDescent="0.2">
      <c r="D18" s="8" t="s">
        <v>808</v>
      </c>
      <c r="E18" s="17"/>
      <c r="G18"/>
    </row>
    <row r="19" spans="4:10" ht="14.25" x14ac:dyDescent="0.2">
      <c r="D19" s="8"/>
      <c r="E19" s="5"/>
      <c r="G19"/>
      <c r="H19" s="518"/>
      <c r="I19" s="515"/>
      <c r="J19" s="515"/>
    </row>
  </sheetData>
  <sheetProtection algorithmName="SHA-512" hashValue="m6qMn5GS9Zkc0SOM6PrEWybPDvVZj30fqM988Kt3NaddIcuk0mXO0dgHx0O9ZjoUFKceCjLGMZG0ELqmhcdDkg==" saltValue="zb2lN1vpM0rrjf+jDES/Vw==" spinCount="100000" sheet="1" objects="1" scenarios="1"/>
  <customSheetViews>
    <customSheetView guid="{4B0E1DB3-FB24-45AC-833B-19C93D6E8F68}">
      <selection activeCell="C24" sqref="C24"/>
      <pageMargins left="0.23622047244094491" right="0.23622047244094491" top="0.74803149606299213" bottom="0.74803149606299213" header="0.31496062992125984" footer="0.31496062992125984"/>
      <pageSetup paperSize="9" scale="73" orientation="landscape" r:id="rId1"/>
      <headerFooter scaleWithDoc="0" alignWithMargins="0">
        <oddHeader>&amp;L&amp;"Arial,Poševno"&amp;9&amp;A&amp;C&amp;"Arial,Poševno"&amp;9&amp;K000000JN - Dobava materiala za javni vodovod&amp;R&amp;"Arial,Poševno"&amp;9OBRAZEC ŠT. 16</oddHeader>
        <oddFooter>&amp;C&amp;9Navodilo: Izpolnjujete samo zeleno označena polja. Ponudba mora biti datirana, žigosana in podpisana s strani osebe, ki je podpisnik ponudbe.
Stran &amp;P od &amp;N</oddFooter>
      </headerFooter>
    </customSheetView>
  </customSheetViews>
  <mergeCells count="3">
    <mergeCell ref="D8:E8"/>
    <mergeCell ref="D2:E2"/>
    <mergeCell ref="H19:J19"/>
  </mergeCells>
  <pageMargins left="0.59055118110236227" right="0.59055118110236227" top="0.74803149606299213" bottom="0.74803149606299213" header="0.31496062992125984" footer="0.31496062992125984"/>
  <pageSetup paperSize="9" scale="65" fitToHeight="0" orientation="landscape" r:id="rId2"/>
  <headerFooter scaleWithDoc="0" alignWithMargins="0">
    <oddHeader>&amp;L&amp;"Arial,Poševno"&amp;9&amp;A&amp;C&amp;"Arial,Poševno"&amp;9&amp;K000000JN - Dobava vodovodnega materiala&amp;R&amp;"Arial,Poševno"&amp;9OBR-11</oddHeader>
    <oddFooter>&amp;C&amp;9Navodilo: Izpolnjujete samo zeleno označena polja. Ponudba mora biti datirana, žigosana in podpisana s strani osebe, ki je podpisnik ponudbe.
Stran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A2:L81"/>
  <sheetViews>
    <sheetView showGridLines="0" zoomScale="98" zoomScaleNormal="98" workbookViewId="0"/>
  </sheetViews>
  <sheetFormatPr defaultRowHeight="12.75" x14ac:dyDescent="0.2"/>
  <cols>
    <col min="1" max="1" width="5.7109375" customWidth="1"/>
    <col min="2" max="2" width="5.5703125" customWidth="1"/>
    <col min="3" max="3" width="16" customWidth="1"/>
    <col min="4" max="4" width="4.85546875" customWidth="1"/>
    <col min="5" max="5" width="42.7109375" customWidth="1"/>
    <col min="6" max="6" width="53.7109375" customWidth="1"/>
    <col min="7" max="7" width="18.140625" customWidth="1"/>
    <col min="8" max="8" width="12.140625" customWidth="1"/>
    <col min="9" max="9" width="10.28515625" customWidth="1"/>
    <col min="10" max="10" width="16.42578125" customWidth="1"/>
    <col min="11" max="11" width="15.85546875" customWidth="1"/>
    <col min="12" max="12" width="5.140625" customWidth="1"/>
  </cols>
  <sheetData>
    <row r="2" spans="1:12" ht="20.45" customHeight="1" x14ac:dyDescent="0.2">
      <c r="B2" s="98"/>
      <c r="C2" s="98"/>
      <c r="D2" s="107" t="s">
        <v>1161</v>
      </c>
      <c r="E2" s="107"/>
      <c r="F2" s="28"/>
      <c r="G2" s="98"/>
      <c r="H2" s="98"/>
      <c r="I2" s="98"/>
      <c r="J2" s="98"/>
      <c r="K2" s="98"/>
    </row>
    <row r="3" spans="1:12" x14ac:dyDescent="0.2">
      <c r="G3" s="2"/>
    </row>
    <row r="4" spans="1:12" x14ac:dyDescent="0.2">
      <c r="E4" s="6" t="s">
        <v>819</v>
      </c>
      <c r="G4" s="2"/>
    </row>
    <row r="5" spans="1:12" x14ac:dyDescent="0.2">
      <c r="E5" s="6"/>
      <c r="G5" s="2"/>
    </row>
    <row r="6" spans="1:12" x14ac:dyDescent="0.2">
      <c r="E6" s="16"/>
      <c r="G6" s="2"/>
    </row>
    <row r="7" spans="1:12" x14ac:dyDescent="0.2">
      <c r="G7" s="2"/>
    </row>
    <row r="8" spans="1:12" s="7" customFormat="1" ht="39" customHeight="1" x14ac:dyDescent="0.2">
      <c r="A8" s="401" t="s">
        <v>0</v>
      </c>
      <c r="B8" s="19" t="s">
        <v>691</v>
      </c>
      <c r="C8" s="403" t="s">
        <v>1425</v>
      </c>
      <c r="D8" s="513" t="s">
        <v>1</v>
      </c>
      <c r="E8" s="514"/>
      <c r="F8" s="21" t="s">
        <v>847</v>
      </c>
      <c r="G8" s="21" t="s">
        <v>3</v>
      </c>
      <c r="H8" s="21" t="s">
        <v>1800</v>
      </c>
      <c r="I8" s="21" t="s">
        <v>848</v>
      </c>
      <c r="J8" s="21" t="s">
        <v>1803</v>
      </c>
      <c r="K8" s="21" t="s">
        <v>1801</v>
      </c>
      <c r="L8" s="21"/>
    </row>
    <row r="9" spans="1:12" x14ac:dyDescent="0.2">
      <c r="A9" s="1">
        <f>OCENA!A507</f>
        <v>506</v>
      </c>
      <c r="B9" s="1">
        <f>OCENA!I507</f>
        <v>3905</v>
      </c>
      <c r="C9" s="338"/>
      <c r="D9" s="1">
        <f>OCENA!$G507</f>
        <v>47</v>
      </c>
      <c r="E9" s="1" t="str">
        <f>OCENA!H507</f>
        <v>VODOMERI</v>
      </c>
      <c r="F9" s="1" t="str">
        <f>OCENA!M507</f>
        <v xml:space="preserve">VODOMER DN 15 HIŠNI SUHI MEHANIZEM  </v>
      </c>
      <c r="G9" s="42"/>
      <c r="H9" s="1">
        <f>OCENA!V507</f>
        <v>13</v>
      </c>
      <c r="I9" s="1" t="str">
        <f>OCENA!P507</f>
        <v>KOS</v>
      </c>
      <c r="J9" s="400"/>
      <c r="K9" s="94">
        <f>H9*J9</f>
        <v>0</v>
      </c>
      <c r="L9" s="1" t="str">
        <f>OCENA!O507</f>
        <v>F</v>
      </c>
    </row>
    <row r="10" spans="1:12" x14ac:dyDescent="0.2">
      <c r="A10" s="1">
        <f>OCENA!A508</f>
        <v>507</v>
      </c>
      <c r="B10" s="99">
        <f>OCENA!I508</f>
        <v>2884</v>
      </c>
      <c r="C10" s="338"/>
      <c r="D10" s="1">
        <f>OCENA!$G508</f>
        <v>47</v>
      </c>
      <c r="E10" s="99" t="str">
        <f>OCENA!H508</f>
        <v>VODOMERI</v>
      </c>
      <c r="F10" s="99" t="str">
        <f>OCENA!M508</f>
        <v xml:space="preserve">VODOMER  DN 15          </v>
      </c>
      <c r="G10" s="63"/>
      <c r="H10" s="1">
        <f>OCENA!V508</f>
        <v>25</v>
      </c>
      <c r="I10" s="99" t="str">
        <f>OCENA!P508</f>
        <v>KOS</v>
      </c>
      <c r="J10" s="402"/>
      <c r="K10" s="100">
        <f>H10*J10</f>
        <v>0</v>
      </c>
      <c r="L10" s="99" t="str">
        <f>OCENA!O508</f>
        <v>F</v>
      </c>
    </row>
    <row r="11" spans="1:12" x14ac:dyDescent="0.2">
      <c r="A11" s="1">
        <f>OCENA!A509</f>
        <v>508</v>
      </c>
      <c r="B11" s="1">
        <f>OCENA!I509</f>
        <v>4016</v>
      </c>
      <c r="C11" s="338"/>
      <c r="D11" s="1">
        <f>OCENA!$G509</f>
        <v>47</v>
      </c>
      <c r="E11" s="1" t="str">
        <f>OCENA!H509</f>
        <v>VODOMERI</v>
      </c>
      <c r="F11" s="1" t="str">
        <f>OCENA!M509</f>
        <v xml:space="preserve">VODOMER  DN 20 - VOLUMETRIČNI               </v>
      </c>
      <c r="G11" s="42"/>
      <c r="H11" s="1">
        <f>OCENA!V509</f>
        <v>38</v>
      </c>
      <c r="I11" s="1" t="str">
        <f>OCENA!P509</f>
        <v>KOS</v>
      </c>
      <c r="J11" s="400"/>
      <c r="K11" s="94">
        <f t="shared" ref="K11:K24" si="0">H11*J11</f>
        <v>0</v>
      </c>
      <c r="L11" s="1" t="str">
        <f>OCENA!O509</f>
        <v>F</v>
      </c>
    </row>
    <row r="12" spans="1:12" x14ac:dyDescent="0.2">
      <c r="A12" s="1">
        <f>OCENA!A510</f>
        <v>509</v>
      </c>
      <c r="B12" s="99">
        <f>OCENA!I510</f>
        <v>3968</v>
      </c>
      <c r="C12" s="338"/>
      <c r="D12" s="1">
        <f>OCENA!$G510</f>
        <v>47</v>
      </c>
      <c r="E12" s="99" t="str">
        <f>OCENA!H510</f>
        <v>VODOMERI</v>
      </c>
      <c r="F12" s="99" t="str">
        <f>OCENA!M510</f>
        <v xml:space="preserve">VODOMER DN 20 HIŠNI SUHI MEHANIZEM  </v>
      </c>
      <c r="G12" s="42"/>
      <c r="H12" s="1">
        <f>OCENA!V510</f>
        <v>25</v>
      </c>
      <c r="I12" s="99" t="str">
        <f>OCENA!P510</f>
        <v>KOS</v>
      </c>
      <c r="J12" s="400"/>
      <c r="K12" s="100">
        <f t="shared" si="0"/>
        <v>0</v>
      </c>
      <c r="L12" s="99" t="str">
        <f>OCENA!O510</f>
        <v>F</v>
      </c>
    </row>
    <row r="13" spans="1:12" x14ac:dyDescent="0.2">
      <c r="A13" s="1">
        <f>OCENA!A511</f>
        <v>510</v>
      </c>
      <c r="B13" s="1">
        <f>OCENA!I511</f>
        <v>2866</v>
      </c>
      <c r="C13" s="338"/>
      <c r="D13" s="1">
        <f>OCENA!$G511</f>
        <v>47</v>
      </c>
      <c r="E13" s="1" t="str">
        <f>OCENA!H511</f>
        <v>VODOMERI</v>
      </c>
      <c r="F13" s="1" t="str">
        <f>OCENA!M511</f>
        <v xml:space="preserve">VODOMER  DN 20            </v>
      </c>
      <c r="G13" s="63"/>
      <c r="H13" s="1">
        <f>OCENA!V511</f>
        <v>38</v>
      </c>
      <c r="I13" s="1" t="str">
        <f>OCENA!P511</f>
        <v>KOS</v>
      </c>
      <c r="J13" s="402"/>
      <c r="K13" s="94">
        <f t="shared" si="0"/>
        <v>0</v>
      </c>
      <c r="L13" s="1" t="str">
        <f>OCENA!O511</f>
        <v>F</v>
      </c>
    </row>
    <row r="14" spans="1:12" x14ac:dyDescent="0.2">
      <c r="A14" s="1">
        <f>OCENA!A512</f>
        <v>511</v>
      </c>
      <c r="B14" s="99">
        <f>OCENA!I512</f>
        <v>2828</v>
      </c>
      <c r="C14" s="338"/>
      <c r="D14" s="1">
        <f>OCENA!$G512</f>
        <v>47</v>
      </c>
      <c r="E14" s="99" t="str">
        <f>OCENA!H512</f>
        <v>VODOMERI</v>
      </c>
      <c r="F14" s="99" t="str">
        <f>OCENA!M512</f>
        <v xml:space="preserve">VODOMER DN 25                </v>
      </c>
      <c r="G14" s="63"/>
      <c r="H14" s="1">
        <f>OCENA!V512</f>
        <v>38</v>
      </c>
      <c r="I14" s="99" t="str">
        <f>OCENA!P512</f>
        <v>KOS</v>
      </c>
      <c r="J14" s="400"/>
      <c r="K14" s="100">
        <f t="shared" si="0"/>
        <v>0</v>
      </c>
      <c r="L14" s="99" t="str">
        <f>OCENA!O512</f>
        <v>F</v>
      </c>
    </row>
    <row r="15" spans="1:12" x14ac:dyDescent="0.2">
      <c r="A15" s="1">
        <f>OCENA!A513</f>
        <v>512</v>
      </c>
      <c r="B15" s="1">
        <f>OCENA!I513</f>
        <v>9374</v>
      </c>
      <c r="C15" s="338"/>
      <c r="D15" s="1">
        <f>OCENA!$G513</f>
        <v>47</v>
      </c>
      <c r="E15" s="1" t="str">
        <f>OCENA!H513</f>
        <v>VODOMERI</v>
      </c>
      <c r="F15" s="1" t="str">
        <f>OCENA!M513</f>
        <v xml:space="preserve">VODOMER DN 25 - VOLUMETRIČNI               </v>
      </c>
      <c r="G15" s="42"/>
      <c r="H15" s="1">
        <f>OCENA!V513</f>
        <v>8</v>
      </c>
      <c r="I15" s="1" t="str">
        <f>OCENA!P513</f>
        <v>KOS</v>
      </c>
      <c r="J15" s="402"/>
      <c r="K15" s="94">
        <f t="shared" si="0"/>
        <v>0</v>
      </c>
      <c r="L15" s="1" t="str">
        <f>OCENA!O513</f>
        <v>F</v>
      </c>
    </row>
    <row r="16" spans="1:12" x14ac:dyDescent="0.2">
      <c r="A16" s="1">
        <f>OCENA!A514</f>
        <v>513</v>
      </c>
      <c r="B16" s="99">
        <f>OCENA!I514</f>
        <v>3493</v>
      </c>
      <c r="C16" s="338"/>
      <c r="D16" s="1">
        <f>OCENA!$G514</f>
        <v>47</v>
      </c>
      <c r="E16" s="99" t="str">
        <f>OCENA!H514</f>
        <v>VODOMERI</v>
      </c>
      <c r="F16" s="99" t="str">
        <f>OCENA!M514</f>
        <v xml:space="preserve">VODOMER  DN 32               </v>
      </c>
      <c r="G16" s="63"/>
      <c r="H16" s="1">
        <f>OCENA!V514</f>
        <v>8</v>
      </c>
      <c r="I16" s="99" t="str">
        <f>OCENA!P514</f>
        <v>KOS</v>
      </c>
      <c r="J16" s="400"/>
      <c r="K16" s="100">
        <f t="shared" si="0"/>
        <v>0</v>
      </c>
      <c r="L16" s="99" t="str">
        <f>OCENA!O514</f>
        <v>F</v>
      </c>
    </row>
    <row r="17" spans="1:12" x14ac:dyDescent="0.2">
      <c r="A17" s="1">
        <f>OCENA!A515</f>
        <v>514</v>
      </c>
      <c r="B17" s="1">
        <f>OCENA!I515</f>
        <v>9375</v>
      </c>
      <c r="C17" s="338"/>
      <c r="D17" s="1">
        <f>OCENA!$G515</f>
        <v>47</v>
      </c>
      <c r="E17" s="1" t="str">
        <f>OCENA!H515</f>
        <v>VODOMERI</v>
      </c>
      <c r="F17" s="1" t="str">
        <f>OCENA!M515</f>
        <v xml:space="preserve">VODOMER DN 32 - VOLUMETRIČNI               </v>
      </c>
      <c r="G17" s="42"/>
      <c r="H17" s="1">
        <f>OCENA!V515</f>
        <v>8</v>
      </c>
      <c r="I17" s="1" t="str">
        <f>OCENA!P515</f>
        <v>KOS</v>
      </c>
      <c r="J17" s="402"/>
      <c r="K17" s="94">
        <f t="shared" si="0"/>
        <v>0</v>
      </c>
      <c r="L17" s="1" t="str">
        <f>OCENA!O515</f>
        <v>F</v>
      </c>
    </row>
    <row r="18" spans="1:12" x14ac:dyDescent="0.2">
      <c r="A18" s="1">
        <f>OCENA!A516</f>
        <v>515</v>
      </c>
      <c r="B18" s="99">
        <f>OCENA!I516</f>
        <v>4017</v>
      </c>
      <c r="C18" s="338"/>
      <c r="D18" s="1">
        <f>OCENA!$G516</f>
        <v>47</v>
      </c>
      <c r="E18" s="99" t="str">
        <f>OCENA!H516</f>
        <v>VODOMERI</v>
      </c>
      <c r="F18" s="99" t="str">
        <f>OCENA!M516</f>
        <v xml:space="preserve">VODOMER  DN 40               </v>
      </c>
      <c r="G18" s="63"/>
      <c r="H18" s="1">
        <f>OCENA!V516</f>
        <v>3</v>
      </c>
      <c r="I18" s="99" t="str">
        <f>OCENA!P516</f>
        <v>KOS</v>
      </c>
      <c r="J18" s="400"/>
      <c r="K18" s="100">
        <f t="shared" si="0"/>
        <v>0</v>
      </c>
      <c r="L18" s="99" t="str">
        <f>OCENA!O516</f>
        <v>F</v>
      </c>
    </row>
    <row r="19" spans="1:12" x14ac:dyDescent="0.2">
      <c r="A19" s="1">
        <f>OCENA!A517</f>
        <v>516</v>
      </c>
      <c r="B19" s="1">
        <f>OCENA!I517</f>
        <v>9376</v>
      </c>
      <c r="C19" s="338"/>
      <c r="D19" s="1">
        <f>OCENA!$G517</f>
        <v>47</v>
      </c>
      <c r="E19" s="1" t="str">
        <f>OCENA!H517</f>
        <v>VODOMERI</v>
      </c>
      <c r="F19" s="1" t="str">
        <f>OCENA!M517</f>
        <v xml:space="preserve">VODOMER  DN 40 - VOLUMETRIČNI               </v>
      </c>
      <c r="G19" s="42"/>
      <c r="H19" s="1">
        <f>OCENA!V517</f>
        <v>8</v>
      </c>
      <c r="I19" s="1" t="str">
        <f>OCENA!P517</f>
        <v>KOS</v>
      </c>
      <c r="J19" s="402"/>
      <c r="K19" s="94">
        <f t="shared" si="0"/>
        <v>0</v>
      </c>
      <c r="L19" s="1" t="str">
        <f>OCENA!O517</f>
        <v>F</v>
      </c>
    </row>
    <row r="20" spans="1:12" x14ac:dyDescent="0.2">
      <c r="A20" s="1">
        <f>OCENA!A518</f>
        <v>517</v>
      </c>
      <c r="B20" s="99">
        <f>OCENA!I518</f>
        <v>3983</v>
      </c>
      <c r="C20" s="338"/>
      <c r="D20" s="1">
        <f>OCENA!$G518</f>
        <v>47</v>
      </c>
      <c r="E20" s="99" t="str">
        <f>OCENA!H518</f>
        <v>VODOMERI</v>
      </c>
      <c r="F20" s="99" t="str">
        <f>OCENA!M518</f>
        <v xml:space="preserve">VODOMER DN 50          </v>
      </c>
      <c r="G20" s="63"/>
      <c r="H20" s="1">
        <f>OCENA!V518</f>
        <v>5</v>
      </c>
      <c r="I20" s="99" t="str">
        <f>OCENA!P518</f>
        <v>KOS</v>
      </c>
      <c r="J20" s="400"/>
      <c r="K20" s="100">
        <f t="shared" si="0"/>
        <v>0</v>
      </c>
      <c r="L20" s="99" t="str">
        <f>OCENA!O518</f>
        <v>F</v>
      </c>
    </row>
    <row r="21" spans="1:12" x14ac:dyDescent="0.2">
      <c r="A21" s="1">
        <f>OCENA!A519</f>
        <v>518</v>
      </c>
      <c r="B21" s="1">
        <f>OCENA!I519</f>
        <v>3271</v>
      </c>
      <c r="C21" s="338"/>
      <c r="D21" s="1">
        <f>OCENA!$G519</f>
        <v>47</v>
      </c>
      <c r="E21" s="1" t="str">
        <f>OCENA!H519</f>
        <v>VODOMERI</v>
      </c>
      <c r="F21" s="1" t="str">
        <f>OCENA!M519</f>
        <v xml:space="preserve">VODOMER DN  50 KOMBI.       </v>
      </c>
      <c r="G21" s="63"/>
      <c r="H21" s="1">
        <f>OCENA!V519</f>
        <v>3</v>
      </c>
      <c r="I21" s="1" t="str">
        <f>OCENA!P519</f>
        <v>KOS</v>
      </c>
      <c r="J21" s="400"/>
      <c r="K21" s="94">
        <f t="shared" si="0"/>
        <v>0</v>
      </c>
      <c r="L21" s="1" t="str">
        <f>OCENA!O519</f>
        <v>F</v>
      </c>
    </row>
    <row r="22" spans="1:12" x14ac:dyDescent="0.2">
      <c r="A22" s="1">
        <f>OCENA!A520</f>
        <v>519</v>
      </c>
      <c r="B22" s="99">
        <f>OCENA!I520</f>
        <v>3496</v>
      </c>
      <c r="C22" s="338"/>
      <c r="D22" s="1">
        <f>OCENA!$G520</f>
        <v>47</v>
      </c>
      <c r="E22" s="99" t="str">
        <f>OCENA!H520</f>
        <v>VODOMERI</v>
      </c>
      <c r="F22" s="99" t="str">
        <f>OCENA!M520</f>
        <v xml:space="preserve">VODOMER DN 80                </v>
      </c>
      <c r="G22" s="63"/>
      <c r="H22" s="1">
        <f>OCENA!V520</f>
        <v>3</v>
      </c>
      <c r="I22" s="99" t="str">
        <f>OCENA!P520</f>
        <v>KOS</v>
      </c>
      <c r="J22" s="402"/>
      <c r="K22" s="100">
        <f t="shared" si="0"/>
        <v>0</v>
      </c>
      <c r="L22" s="99" t="str">
        <f>OCENA!O520</f>
        <v>F</v>
      </c>
    </row>
    <row r="23" spans="1:12" x14ac:dyDescent="0.2">
      <c r="A23" s="1">
        <f>OCENA!A521</f>
        <v>520</v>
      </c>
      <c r="B23" s="1">
        <f>OCENA!I521</f>
        <v>4035</v>
      </c>
      <c r="C23" s="338"/>
      <c r="D23" s="1">
        <f>OCENA!$G521</f>
        <v>47</v>
      </c>
      <c r="E23" s="1" t="str">
        <f>OCENA!H521</f>
        <v>VODOMERI</v>
      </c>
      <c r="F23" s="1" t="str">
        <f>OCENA!M521</f>
        <v xml:space="preserve">VODOMER  DN  80 KOMBI.       </v>
      </c>
      <c r="G23" s="63"/>
      <c r="H23" s="1">
        <f>OCENA!V521</f>
        <v>3</v>
      </c>
      <c r="I23" s="1" t="str">
        <f>OCENA!P521</f>
        <v>KOS</v>
      </c>
      <c r="J23" s="400"/>
      <c r="K23" s="94">
        <f t="shared" si="0"/>
        <v>0</v>
      </c>
      <c r="L23" s="1" t="str">
        <f>OCENA!O521</f>
        <v>F</v>
      </c>
    </row>
    <row r="24" spans="1:12" x14ac:dyDescent="0.2">
      <c r="A24" s="1">
        <f>OCENA!A522</f>
        <v>521</v>
      </c>
      <c r="B24" s="99">
        <f>OCENA!I522</f>
        <v>4030</v>
      </c>
      <c r="C24" s="338"/>
      <c r="D24" s="1">
        <f>OCENA!$G522</f>
        <v>47</v>
      </c>
      <c r="E24" s="99" t="str">
        <f>OCENA!H522</f>
        <v>VODOMERI</v>
      </c>
      <c r="F24" s="99" t="str">
        <f>OCENA!M522</f>
        <v xml:space="preserve">VODOMER DN 100              </v>
      </c>
      <c r="G24" s="63"/>
      <c r="H24" s="1">
        <f>OCENA!V522</f>
        <v>3</v>
      </c>
      <c r="I24" s="99" t="str">
        <f>OCENA!P522</f>
        <v>KOS</v>
      </c>
      <c r="J24" s="400"/>
      <c r="K24" s="100">
        <f t="shared" si="0"/>
        <v>0</v>
      </c>
      <c r="L24" s="99" t="str">
        <f>OCENA!O522</f>
        <v>F</v>
      </c>
    </row>
    <row r="25" spans="1:12" x14ac:dyDescent="0.2">
      <c r="A25" s="1">
        <f>OCENA!A523</f>
        <v>522</v>
      </c>
      <c r="B25" s="1">
        <f>OCENA!I523</f>
        <v>2972</v>
      </c>
      <c r="C25" s="338"/>
      <c r="D25" s="1">
        <f>OCENA!$G523</f>
        <v>47</v>
      </c>
      <c r="E25" s="1" t="str">
        <f>OCENA!H523</f>
        <v>VODOMERI</v>
      </c>
      <c r="F25" s="1" t="str">
        <f>OCENA!M523</f>
        <v xml:space="preserve">VODOMER DN 100 KOMBI        </v>
      </c>
      <c r="G25" s="63"/>
      <c r="H25" s="1">
        <f>OCENA!V523</f>
        <v>3</v>
      </c>
      <c r="I25" s="1" t="str">
        <f>OCENA!P523</f>
        <v>KOS</v>
      </c>
      <c r="J25" s="402"/>
      <c r="K25" s="94">
        <f t="shared" ref="K25:K38" si="1">H25*J25</f>
        <v>0</v>
      </c>
      <c r="L25" s="1" t="str">
        <f>OCENA!O523</f>
        <v>F</v>
      </c>
    </row>
    <row r="26" spans="1:12" x14ac:dyDescent="0.2">
      <c r="A26" s="1">
        <f>OCENA!A524</f>
        <v>523</v>
      </c>
      <c r="B26" s="99">
        <f>OCENA!I524</f>
        <v>9094</v>
      </c>
      <c r="C26" s="338"/>
      <c r="D26" s="1">
        <f>OCENA!$G524</f>
        <v>47</v>
      </c>
      <c r="E26" s="99" t="str">
        <f>OCENA!H524</f>
        <v>VODOMERI</v>
      </c>
      <c r="F26" s="99" t="str">
        <f>OCENA!M524</f>
        <v xml:space="preserve">VODOMER DN 150              </v>
      </c>
      <c r="G26" s="63"/>
      <c r="H26" s="1">
        <f>OCENA!V524</f>
        <v>3</v>
      </c>
      <c r="I26" s="99" t="str">
        <f>OCENA!P524</f>
        <v>KOS</v>
      </c>
      <c r="J26" s="402"/>
      <c r="K26" s="100">
        <f t="shared" si="1"/>
        <v>0</v>
      </c>
      <c r="L26" s="99" t="str">
        <f>OCENA!O524</f>
        <v>F</v>
      </c>
    </row>
    <row r="27" spans="1:12" x14ac:dyDescent="0.2">
      <c r="A27" s="1">
        <f>OCENA!A525</f>
        <v>524</v>
      </c>
      <c r="B27" s="1">
        <f>OCENA!I525</f>
        <v>9373</v>
      </c>
      <c r="C27" s="338"/>
      <c r="D27" s="1">
        <f>OCENA!$G525</f>
        <v>47</v>
      </c>
      <c r="E27" s="1" t="str">
        <f>OCENA!H525</f>
        <v>VODOMERI</v>
      </c>
      <c r="F27" s="1" t="str">
        <f>OCENA!M525</f>
        <v xml:space="preserve">VODOMER DN 15 - VOLUMETRIČNI               </v>
      </c>
      <c r="G27" s="42"/>
      <c r="H27" s="1">
        <f>OCENA!V525</f>
        <v>3</v>
      </c>
      <c r="I27" s="1" t="str">
        <f>OCENA!P525</f>
        <v>KOS</v>
      </c>
      <c r="J27" s="402"/>
      <c r="K27" s="94">
        <f t="shared" si="1"/>
        <v>0</v>
      </c>
      <c r="L27" s="1" t="str">
        <f>OCENA!O525</f>
        <v>F</v>
      </c>
    </row>
    <row r="28" spans="1:12" x14ac:dyDescent="0.2">
      <c r="A28" s="1">
        <f>OCENA!A526</f>
        <v>525</v>
      </c>
      <c r="B28" s="99"/>
      <c r="C28" s="338"/>
      <c r="D28" s="1">
        <f>OCENA!$G526</f>
        <v>47</v>
      </c>
      <c r="E28" s="99" t="str">
        <f>OCENA!H526</f>
        <v>VODOMERI</v>
      </c>
      <c r="F28" s="99" t="str">
        <f>OCENA!M526</f>
        <v>Vodomer DN 15 "staro za novo"</v>
      </c>
      <c r="G28" s="63"/>
      <c r="H28" s="1">
        <f>OCENA!V526</f>
        <v>238</v>
      </c>
      <c r="I28" s="99" t="str">
        <f>OCENA!P526</f>
        <v>KOS</v>
      </c>
      <c r="J28" s="402"/>
      <c r="K28" s="100">
        <f t="shared" si="1"/>
        <v>0</v>
      </c>
      <c r="L28" s="99" t="str">
        <f>OCENA!O526</f>
        <v>F</v>
      </c>
    </row>
    <row r="29" spans="1:12" x14ac:dyDescent="0.2">
      <c r="A29" s="1">
        <f>OCENA!A527</f>
        <v>526</v>
      </c>
      <c r="B29" s="1"/>
      <c r="C29" s="338"/>
      <c r="D29" s="1">
        <f>OCENA!$G527</f>
        <v>47</v>
      </c>
      <c r="E29" s="1" t="str">
        <f>OCENA!H527</f>
        <v>VODOMERI</v>
      </c>
      <c r="F29" s="1" t="str">
        <f>OCENA!M527</f>
        <v>Vodomer DN 15 volumetrični "staro za novo"</v>
      </c>
      <c r="G29" s="42"/>
      <c r="H29" s="1">
        <f>OCENA!V527</f>
        <v>238</v>
      </c>
      <c r="I29" s="1" t="str">
        <f>OCENA!P527</f>
        <v>KOS</v>
      </c>
      <c r="J29" s="400"/>
      <c r="K29" s="94">
        <f t="shared" si="1"/>
        <v>0</v>
      </c>
      <c r="L29" s="1" t="str">
        <f>OCENA!O527</f>
        <v>F</v>
      </c>
    </row>
    <row r="30" spans="1:12" x14ac:dyDescent="0.2">
      <c r="A30" s="1">
        <f>OCENA!A528</f>
        <v>527</v>
      </c>
      <c r="B30" s="99"/>
      <c r="C30" s="338"/>
      <c r="D30" s="1">
        <f>OCENA!$G528</f>
        <v>47</v>
      </c>
      <c r="E30" s="99" t="str">
        <f>OCENA!H528</f>
        <v>VODOMERI</v>
      </c>
      <c r="F30" s="99" t="str">
        <f>OCENA!M528</f>
        <v>Vodomer DN 15- suhi 110 mm "staro za novo"</v>
      </c>
      <c r="G30" s="42"/>
      <c r="H30" s="1">
        <f>OCENA!V528</f>
        <v>25</v>
      </c>
      <c r="I30" s="99" t="str">
        <f>OCENA!P528</f>
        <v>KOS</v>
      </c>
      <c r="J30" s="402"/>
      <c r="K30" s="100">
        <f t="shared" si="1"/>
        <v>0</v>
      </c>
      <c r="L30" s="99" t="str">
        <f>OCENA!O528</f>
        <v>F</v>
      </c>
    </row>
    <row r="31" spans="1:12" x14ac:dyDescent="0.2">
      <c r="A31" s="1">
        <f>OCENA!A529</f>
        <v>528</v>
      </c>
      <c r="B31" s="1"/>
      <c r="C31" s="338"/>
      <c r="D31" s="1">
        <f>OCENA!$G529</f>
        <v>47</v>
      </c>
      <c r="E31" s="1" t="str">
        <f>OCENA!H529</f>
        <v>VODOMERI</v>
      </c>
      <c r="F31" s="1" t="str">
        <f>OCENA!M529</f>
        <v>Vodomer DN 20 "staro za novo"</v>
      </c>
      <c r="G31" s="63"/>
      <c r="H31" s="1">
        <f>OCENA!V529</f>
        <v>850</v>
      </c>
      <c r="I31" s="1" t="str">
        <f>OCENA!P529</f>
        <v>KOS</v>
      </c>
      <c r="J31" s="400"/>
      <c r="K31" s="94">
        <f t="shared" si="1"/>
        <v>0</v>
      </c>
      <c r="L31" s="1" t="str">
        <f>OCENA!O529</f>
        <v>F</v>
      </c>
    </row>
    <row r="32" spans="1:12" x14ac:dyDescent="0.2">
      <c r="A32" s="1">
        <f>OCENA!A530</f>
        <v>529</v>
      </c>
      <c r="B32" s="99"/>
      <c r="C32" s="338"/>
      <c r="D32" s="1">
        <f>OCENA!$G530</f>
        <v>47</v>
      </c>
      <c r="E32" s="99" t="str">
        <f>OCENA!H530</f>
        <v>VODOMERI</v>
      </c>
      <c r="F32" s="99" t="str">
        <f>OCENA!M530</f>
        <v>Vodomer DN 20 volumetrični "staro za novo"</v>
      </c>
      <c r="G32" s="42"/>
      <c r="H32" s="1">
        <f>OCENA!V530</f>
        <v>850</v>
      </c>
      <c r="I32" s="99" t="str">
        <f>OCENA!P530</f>
        <v>KOS</v>
      </c>
      <c r="J32" s="402"/>
      <c r="K32" s="100">
        <f t="shared" si="1"/>
        <v>0</v>
      </c>
      <c r="L32" s="99" t="str">
        <f>OCENA!O530</f>
        <v>F</v>
      </c>
    </row>
    <row r="33" spans="1:12" x14ac:dyDescent="0.2">
      <c r="A33" s="1">
        <f>OCENA!A531</f>
        <v>530</v>
      </c>
      <c r="B33" s="1"/>
      <c r="C33" s="338"/>
      <c r="D33" s="1">
        <f>OCENA!$G531</f>
        <v>47</v>
      </c>
      <c r="E33" s="1" t="str">
        <f>OCENA!H531</f>
        <v>VODOMERI</v>
      </c>
      <c r="F33" s="1" t="str">
        <f>OCENA!M531</f>
        <v>Vodomer DN 20 - suhi 130 mm "staro za novo"</v>
      </c>
      <c r="G33" s="42"/>
      <c r="H33" s="1">
        <f>OCENA!V531</f>
        <v>25</v>
      </c>
      <c r="I33" s="1" t="str">
        <f>OCENA!P531</f>
        <v>KOS</v>
      </c>
      <c r="J33" s="400"/>
      <c r="K33" s="94">
        <f t="shared" si="1"/>
        <v>0</v>
      </c>
      <c r="L33" s="1" t="str">
        <f>OCENA!O531</f>
        <v>F</v>
      </c>
    </row>
    <row r="34" spans="1:12" x14ac:dyDescent="0.2">
      <c r="A34" s="1">
        <f>OCENA!A532</f>
        <v>531</v>
      </c>
      <c r="B34" s="99"/>
      <c r="C34" s="338"/>
      <c r="D34" s="1">
        <f>OCENA!$G532</f>
        <v>47</v>
      </c>
      <c r="E34" s="99" t="str">
        <f>OCENA!H532</f>
        <v>VODOMERI</v>
      </c>
      <c r="F34" s="99" t="str">
        <f>OCENA!M532</f>
        <v>Vodomer DN 25 "staro za novo"</v>
      </c>
      <c r="G34" s="63"/>
      <c r="H34" s="1">
        <f>OCENA!V532</f>
        <v>75</v>
      </c>
      <c r="I34" s="99" t="str">
        <f>OCENA!P532</f>
        <v>KOS</v>
      </c>
      <c r="J34" s="402"/>
      <c r="K34" s="100">
        <f t="shared" si="1"/>
        <v>0</v>
      </c>
      <c r="L34" s="99" t="str">
        <f>OCENA!O532</f>
        <v>F</v>
      </c>
    </row>
    <row r="35" spans="1:12" x14ac:dyDescent="0.2">
      <c r="A35" s="1">
        <f>OCENA!A533</f>
        <v>532</v>
      </c>
      <c r="B35" s="1"/>
      <c r="C35" s="338"/>
      <c r="D35" s="1">
        <f>OCENA!$G533</f>
        <v>47</v>
      </c>
      <c r="E35" s="1" t="str">
        <f>OCENA!H533</f>
        <v>VODOMERI</v>
      </c>
      <c r="F35" s="1" t="str">
        <f>OCENA!M533</f>
        <v>Vodomer DN 32 "staro za novo"</v>
      </c>
      <c r="G35" s="63"/>
      <c r="H35" s="1">
        <f>OCENA!V533</f>
        <v>25</v>
      </c>
      <c r="I35" s="1" t="str">
        <f>OCENA!P533</f>
        <v>KOS</v>
      </c>
      <c r="J35" s="400"/>
      <c r="K35" s="94">
        <f t="shared" si="1"/>
        <v>0</v>
      </c>
      <c r="L35" s="1" t="str">
        <f>OCENA!O533</f>
        <v>F</v>
      </c>
    </row>
    <row r="36" spans="1:12" x14ac:dyDescent="0.2">
      <c r="A36" s="1">
        <f>OCENA!A534</f>
        <v>533</v>
      </c>
      <c r="B36" s="99"/>
      <c r="C36" s="338"/>
      <c r="D36" s="1">
        <f>OCENA!$G534</f>
        <v>47</v>
      </c>
      <c r="E36" s="99" t="str">
        <f>OCENA!H534</f>
        <v>VODOMERI</v>
      </c>
      <c r="F36" s="99" t="str">
        <f>OCENA!M534</f>
        <v>Vodomer DN 40 "staro za novo"</v>
      </c>
      <c r="G36" s="63"/>
      <c r="H36" s="1">
        <f>OCENA!V534</f>
        <v>20</v>
      </c>
      <c r="I36" s="99" t="str">
        <f>OCENA!P534</f>
        <v>KOS</v>
      </c>
      <c r="J36" s="402"/>
      <c r="K36" s="100">
        <f t="shared" si="1"/>
        <v>0</v>
      </c>
      <c r="L36" s="99" t="str">
        <f>OCENA!O534</f>
        <v>F</v>
      </c>
    </row>
    <row r="37" spans="1:12" x14ac:dyDescent="0.2">
      <c r="A37" s="1">
        <f>OCENA!A535</f>
        <v>534</v>
      </c>
      <c r="B37" s="1"/>
      <c r="C37" s="338"/>
      <c r="D37" s="1">
        <f>OCENA!$G535</f>
        <v>47</v>
      </c>
      <c r="E37" s="1" t="str">
        <f>OCENA!H535</f>
        <v>VODOMERI</v>
      </c>
      <c r="F37" s="1" t="str">
        <f>OCENA!M535</f>
        <v xml:space="preserve">Vodomer DN 15 -  servis </v>
      </c>
      <c r="G37" s="42"/>
      <c r="H37" s="1">
        <f>OCENA!V535</f>
        <v>13</v>
      </c>
      <c r="I37" s="1" t="str">
        <f>OCENA!P535</f>
        <v>KOS</v>
      </c>
      <c r="J37" s="400"/>
      <c r="K37" s="94">
        <f t="shared" si="1"/>
        <v>0</v>
      </c>
      <c r="L37" s="1" t="str">
        <f>OCENA!O535</f>
        <v>F</v>
      </c>
    </row>
    <row r="38" spans="1:12" x14ac:dyDescent="0.2">
      <c r="A38" s="1">
        <f>OCENA!A536</f>
        <v>535</v>
      </c>
      <c r="B38" s="99"/>
      <c r="C38" s="338"/>
      <c r="D38" s="1">
        <f>OCENA!$G536</f>
        <v>47</v>
      </c>
      <c r="E38" s="99" t="str">
        <f>OCENA!H536</f>
        <v>VODOMERI</v>
      </c>
      <c r="F38" s="99" t="str">
        <f>OCENA!M536</f>
        <v xml:space="preserve">Vodomer DN 20  -  servis </v>
      </c>
      <c r="G38" s="42"/>
      <c r="H38" s="1">
        <f>OCENA!V536</f>
        <v>13</v>
      </c>
      <c r="I38" s="99" t="str">
        <f>OCENA!P536</f>
        <v>KOS</v>
      </c>
      <c r="J38" s="402"/>
      <c r="K38" s="100">
        <f t="shared" si="1"/>
        <v>0</v>
      </c>
      <c r="L38" s="99" t="str">
        <f>OCENA!O536</f>
        <v>F</v>
      </c>
    </row>
    <row r="39" spans="1:12" x14ac:dyDescent="0.2">
      <c r="A39" s="1">
        <f>OCENA!A537</f>
        <v>536</v>
      </c>
      <c r="B39" s="99"/>
      <c r="C39" s="338"/>
      <c r="D39" s="1">
        <f>OCENA!$G537</f>
        <v>47</v>
      </c>
      <c r="E39" s="99" t="str">
        <f>OCENA!H537</f>
        <v>VODOMERI</v>
      </c>
      <c r="F39" s="99" t="str">
        <f>OCENA!M537</f>
        <v xml:space="preserve">Vodomer DN 25  -  servis </v>
      </c>
      <c r="G39" s="42"/>
      <c r="H39" s="1">
        <f>OCENA!V537</f>
        <v>13</v>
      </c>
      <c r="I39" s="99" t="str">
        <f>OCENA!P537</f>
        <v>KOS</v>
      </c>
      <c r="J39" s="402"/>
      <c r="K39" s="100">
        <f t="shared" ref="K39:K67" si="2">H39*J39</f>
        <v>0</v>
      </c>
      <c r="L39" s="99" t="str">
        <f>OCENA!O537</f>
        <v>F</v>
      </c>
    </row>
    <row r="40" spans="1:12" x14ac:dyDescent="0.2">
      <c r="A40" s="1">
        <f>OCENA!A538</f>
        <v>537</v>
      </c>
      <c r="B40" s="1"/>
      <c r="C40" s="338"/>
      <c r="D40" s="1">
        <f>OCENA!$G538</f>
        <v>47</v>
      </c>
      <c r="E40" s="1" t="str">
        <f>OCENA!H538</f>
        <v>VODOMERI</v>
      </c>
      <c r="F40" s="1" t="str">
        <f>OCENA!M538</f>
        <v xml:space="preserve">Vodomer DN 30  -  servis </v>
      </c>
      <c r="G40" s="42"/>
      <c r="H40" s="1">
        <f>OCENA!V538</f>
        <v>3</v>
      </c>
      <c r="I40" s="1" t="str">
        <f>OCENA!P538</f>
        <v>KOS</v>
      </c>
      <c r="J40" s="400"/>
      <c r="K40" s="94">
        <f t="shared" si="2"/>
        <v>0</v>
      </c>
      <c r="L40" s="1" t="str">
        <f>OCENA!O538</f>
        <v>F</v>
      </c>
    </row>
    <row r="41" spans="1:12" x14ac:dyDescent="0.2">
      <c r="A41" s="1">
        <f>OCENA!A539</f>
        <v>538</v>
      </c>
      <c r="B41" s="99"/>
      <c r="C41" s="338"/>
      <c r="D41" s="1">
        <f>OCENA!$G539</f>
        <v>47</v>
      </c>
      <c r="E41" s="99" t="str">
        <f>OCENA!H539</f>
        <v>VODOMERI</v>
      </c>
      <c r="F41" s="99" t="str">
        <f>OCENA!M539</f>
        <v xml:space="preserve">Vodomer DN 40  -  servis </v>
      </c>
      <c r="G41" s="42"/>
      <c r="H41" s="1">
        <f>OCENA!V539</f>
        <v>3</v>
      </c>
      <c r="I41" s="99" t="str">
        <f>OCENA!P539</f>
        <v>KOS</v>
      </c>
      <c r="J41" s="402"/>
      <c r="K41" s="100">
        <f t="shared" si="2"/>
        <v>0</v>
      </c>
      <c r="L41" s="99" t="str">
        <f>OCENA!O539</f>
        <v>F</v>
      </c>
    </row>
    <row r="42" spans="1:12" x14ac:dyDescent="0.2">
      <c r="A42" s="1">
        <f>OCENA!A540</f>
        <v>539</v>
      </c>
      <c r="B42" s="1"/>
      <c r="C42" s="338"/>
      <c r="D42" s="1">
        <f>OCENA!$G540</f>
        <v>47</v>
      </c>
      <c r="E42" s="1" t="str">
        <f>OCENA!H540</f>
        <v>VODOMERI</v>
      </c>
      <c r="F42" s="1" t="str">
        <f>OCENA!M540</f>
        <v>Vodomer DN 50  - merilni vložek L=200 mm</v>
      </c>
      <c r="G42" s="42"/>
      <c r="H42" s="1">
        <f>OCENA!V540</f>
        <v>3</v>
      </c>
      <c r="I42" s="1" t="str">
        <f>OCENA!P540</f>
        <v>KOS</v>
      </c>
      <c r="J42" s="400"/>
      <c r="K42" s="94">
        <f t="shared" si="2"/>
        <v>0</v>
      </c>
      <c r="L42" s="1" t="str">
        <f>OCENA!O540</f>
        <v>F</v>
      </c>
    </row>
    <row r="43" spans="1:12" x14ac:dyDescent="0.2">
      <c r="A43" s="1">
        <f>OCENA!A541</f>
        <v>540</v>
      </c>
      <c r="B43" s="99"/>
      <c r="C43" s="338"/>
      <c r="D43" s="1">
        <f>OCENA!$G541</f>
        <v>47</v>
      </c>
      <c r="E43" s="99" t="str">
        <f>OCENA!H541</f>
        <v>VODOMERI</v>
      </c>
      <c r="F43" s="99" t="str">
        <f>OCENA!M541</f>
        <v>Vodomer DN 50  - merilni vložek L=270 mm</v>
      </c>
      <c r="G43" s="42"/>
      <c r="H43" s="1">
        <f>OCENA!V541</f>
        <v>13</v>
      </c>
      <c r="I43" s="99" t="str">
        <f>OCENA!P541</f>
        <v>KOS</v>
      </c>
      <c r="J43" s="402"/>
      <c r="K43" s="100">
        <f t="shared" si="2"/>
        <v>0</v>
      </c>
      <c r="L43" s="99" t="str">
        <f>OCENA!O541</f>
        <v>F</v>
      </c>
    </row>
    <row r="44" spans="1:12" x14ac:dyDescent="0.2">
      <c r="A44" s="1">
        <f>OCENA!A542</f>
        <v>541</v>
      </c>
      <c r="B44" s="1"/>
      <c r="C44" s="338"/>
      <c r="D44" s="1">
        <f>OCENA!$G542</f>
        <v>47</v>
      </c>
      <c r="E44" s="1" t="str">
        <f>OCENA!H542</f>
        <v>VODOMERI</v>
      </c>
      <c r="F44" s="1" t="str">
        <f>OCENA!M542</f>
        <v>Vodomer DN 80 - merilni vložek L=225 mm</v>
      </c>
      <c r="G44" s="42"/>
      <c r="H44" s="1">
        <f>OCENA!V542</f>
        <v>5</v>
      </c>
      <c r="I44" s="1" t="str">
        <f>OCENA!P542</f>
        <v>KOS</v>
      </c>
      <c r="J44" s="400"/>
      <c r="K44" s="94">
        <f t="shared" si="2"/>
        <v>0</v>
      </c>
      <c r="L44" s="1" t="str">
        <f>OCENA!O542</f>
        <v>F</v>
      </c>
    </row>
    <row r="45" spans="1:12" x14ac:dyDescent="0.2">
      <c r="A45" s="1">
        <f>OCENA!A543</f>
        <v>542</v>
      </c>
      <c r="B45" s="99"/>
      <c r="C45" s="338"/>
      <c r="D45" s="1">
        <f>OCENA!$G543</f>
        <v>47</v>
      </c>
      <c r="E45" s="99" t="str">
        <f>OCENA!H543</f>
        <v>VODOMERI</v>
      </c>
      <c r="F45" s="99" t="str">
        <f>OCENA!M543</f>
        <v>Vodomer DN 80 - merilni vložek L=300 mm</v>
      </c>
      <c r="G45" s="42"/>
      <c r="H45" s="1">
        <f>OCENA!V543</f>
        <v>5</v>
      </c>
      <c r="I45" s="99" t="str">
        <f>OCENA!P543</f>
        <v>KOS</v>
      </c>
      <c r="J45" s="402"/>
      <c r="K45" s="100">
        <f t="shared" si="2"/>
        <v>0</v>
      </c>
      <c r="L45" s="99" t="str">
        <f>OCENA!O543</f>
        <v>F</v>
      </c>
    </row>
    <row r="46" spans="1:12" x14ac:dyDescent="0.2">
      <c r="A46" s="1">
        <f>OCENA!A544</f>
        <v>543</v>
      </c>
      <c r="B46" s="1"/>
      <c r="C46" s="338"/>
      <c r="D46" s="1">
        <f>OCENA!$G544</f>
        <v>47</v>
      </c>
      <c r="E46" s="1" t="str">
        <f>OCENA!H544</f>
        <v>VODOMERI</v>
      </c>
      <c r="F46" s="1" t="str">
        <f>OCENA!M544</f>
        <v xml:space="preserve">Vodomer DN 100  - merilni vložek L=250 mm </v>
      </c>
      <c r="G46" s="42"/>
      <c r="H46" s="1">
        <f>OCENA!V544</f>
        <v>3</v>
      </c>
      <c r="I46" s="1" t="str">
        <f>OCENA!P544</f>
        <v>KOS</v>
      </c>
      <c r="J46" s="400"/>
      <c r="K46" s="94">
        <f t="shared" si="2"/>
        <v>0</v>
      </c>
      <c r="L46" s="1" t="str">
        <f>OCENA!O544</f>
        <v>F</v>
      </c>
    </row>
    <row r="47" spans="1:12" x14ac:dyDescent="0.2">
      <c r="A47" s="1">
        <f>OCENA!A545</f>
        <v>544</v>
      </c>
      <c r="B47" s="99"/>
      <c r="C47" s="338"/>
      <c r="D47" s="1">
        <f>OCENA!$G545</f>
        <v>47</v>
      </c>
      <c r="E47" s="99" t="str">
        <f>OCENA!H545</f>
        <v>VODOMERI</v>
      </c>
      <c r="F47" s="99" t="str">
        <f>OCENA!M545</f>
        <v xml:space="preserve">Vodomer DN 100  - merilni vložek L=360 mm </v>
      </c>
      <c r="G47" s="42"/>
      <c r="H47" s="1">
        <f>OCENA!V545</f>
        <v>3</v>
      </c>
      <c r="I47" s="99" t="str">
        <f>OCENA!P545</f>
        <v>KOS</v>
      </c>
      <c r="J47" s="402"/>
      <c r="K47" s="100">
        <f t="shared" si="2"/>
        <v>0</v>
      </c>
      <c r="L47" s="99" t="str">
        <f>OCENA!O545</f>
        <v>F</v>
      </c>
    </row>
    <row r="48" spans="1:12" x14ac:dyDescent="0.2">
      <c r="A48" s="1">
        <f>OCENA!A546</f>
        <v>545</v>
      </c>
      <c r="B48" s="99"/>
      <c r="C48" s="338"/>
      <c r="D48" s="1">
        <f>OCENA!$G546</f>
        <v>47</v>
      </c>
      <c r="E48" s="99" t="str">
        <f>OCENA!H546</f>
        <v>VODOMERI</v>
      </c>
      <c r="F48" s="99" t="str">
        <f>OCENA!M546</f>
        <v>Vodomer DN 50 / 20 - merilni vložek</v>
      </c>
      <c r="G48" s="42"/>
      <c r="H48" s="1">
        <f>OCENA!V546</f>
        <v>8</v>
      </c>
      <c r="I48" s="99" t="str">
        <f>OCENA!P546</f>
        <v>KOS</v>
      </c>
      <c r="J48" s="402"/>
      <c r="K48" s="100">
        <f t="shared" si="2"/>
        <v>0</v>
      </c>
      <c r="L48" s="99" t="str">
        <f>OCENA!O546</f>
        <v>F</v>
      </c>
    </row>
    <row r="49" spans="1:12" x14ac:dyDescent="0.2">
      <c r="A49" s="1">
        <f>OCENA!A547</f>
        <v>546</v>
      </c>
      <c r="B49" s="1"/>
      <c r="C49" s="338"/>
      <c r="D49" s="1">
        <f>OCENA!$G547</f>
        <v>47</v>
      </c>
      <c r="E49" s="1" t="str">
        <f>OCENA!H547</f>
        <v>VODOMERI</v>
      </c>
      <c r="F49" s="1" t="str">
        <f>OCENA!M547</f>
        <v>Vodomer DN 80 / 20 - merilni vložek</v>
      </c>
      <c r="G49" s="42"/>
      <c r="H49" s="1">
        <f>OCENA!V547</f>
        <v>8</v>
      </c>
      <c r="I49" s="1" t="str">
        <f>OCENA!P547</f>
        <v>KOS</v>
      </c>
      <c r="J49" s="400"/>
      <c r="K49" s="94">
        <f t="shared" si="2"/>
        <v>0</v>
      </c>
      <c r="L49" s="1" t="str">
        <f>OCENA!O547</f>
        <v>F</v>
      </c>
    </row>
    <row r="50" spans="1:12" x14ac:dyDescent="0.2">
      <c r="A50" s="1">
        <f>OCENA!A548</f>
        <v>547</v>
      </c>
      <c r="B50" s="1"/>
      <c r="C50" s="338"/>
      <c r="D50" s="1">
        <f>OCENA!$G548</f>
        <v>47</v>
      </c>
      <c r="E50" s="1" t="str">
        <f>OCENA!H548</f>
        <v>VODOMERI</v>
      </c>
      <c r="F50" s="1" t="str">
        <f>OCENA!M548</f>
        <v>Vodomer DN 100 / 20 - merilni vložek</v>
      </c>
      <c r="G50" s="42"/>
      <c r="H50" s="1">
        <f>OCENA!V548</f>
        <v>3</v>
      </c>
      <c r="I50" s="1" t="str">
        <f>OCENA!P548</f>
        <v>KOS</v>
      </c>
      <c r="J50" s="400"/>
      <c r="K50" s="94">
        <f t="shared" si="2"/>
        <v>0</v>
      </c>
      <c r="L50" s="1" t="str">
        <f>OCENA!O548</f>
        <v>F</v>
      </c>
    </row>
    <row r="51" spans="1:12" x14ac:dyDescent="0.2">
      <c r="A51" s="1">
        <f>OCENA!A549</f>
        <v>548</v>
      </c>
      <c r="B51" s="1"/>
      <c r="C51" s="338"/>
      <c r="D51" s="1">
        <f>OCENA!$G549</f>
        <v>47</v>
      </c>
      <c r="E51" s="1" t="str">
        <f>OCENA!H549</f>
        <v>VODOMERI</v>
      </c>
      <c r="F51" s="1" t="str">
        <f>OCENA!M549</f>
        <v xml:space="preserve">Nepovratni ventil 1/2" </v>
      </c>
      <c r="G51" s="42"/>
      <c r="H51" s="1">
        <f>OCENA!V549</f>
        <v>50</v>
      </c>
      <c r="I51" s="1" t="str">
        <f>OCENA!P549</f>
        <v>KOS</v>
      </c>
      <c r="J51" s="400"/>
      <c r="K51" s="94">
        <f t="shared" si="2"/>
        <v>0</v>
      </c>
      <c r="L51" s="1" t="str">
        <f>OCENA!O549</f>
        <v>F</v>
      </c>
    </row>
    <row r="52" spans="1:12" x14ac:dyDescent="0.2">
      <c r="A52" s="1">
        <f>OCENA!A550</f>
        <v>549</v>
      </c>
      <c r="B52" s="99"/>
      <c r="C52" s="338"/>
      <c r="D52" s="1">
        <f>OCENA!$G550</f>
        <v>47</v>
      </c>
      <c r="E52" s="99" t="str">
        <f>OCENA!H550</f>
        <v>VODOMERI</v>
      </c>
      <c r="F52" s="99" t="str">
        <f>OCENA!M550</f>
        <v xml:space="preserve">Nepovratni ventil 3/4" </v>
      </c>
      <c r="G52" s="42"/>
      <c r="H52" s="1">
        <f>OCENA!V550</f>
        <v>350</v>
      </c>
      <c r="I52" s="99" t="str">
        <f>OCENA!P550</f>
        <v>KOS</v>
      </c>
      <c r="J52" s="402"/>
      <c r="K52" s="100">
        <f t="shared" si="2"/>
        <v>0</v>
      </c>
      <c r="L52" s="99" t="str">
        <f>OCENA!O550</f>
        <v>F</v>
      </c>
    </row>
    <row r="53" spans="1:12" x14ac:dyDescent="0.2">
      <c r="A53" s="1">
        <f>OCENA!A551</f>
        <v>550</v>
      </c>
      <c r="B53" s="1"/>
      <c r="C53" s="338"/>
      <c r="D53" s="1">
        <f>OCENA!$G551</f>
        <v>47</v>
      </c>
      <c r="E53" s="1" t="str">
        <f>OCENA!H551</f>
        <v>VODOMERI</v>
      </c>
      <c r="F53" s="1" t="str">
        <f>OCENA!M551</f>
        <v xml:space="preserve">Nepovratni ventil 1" </v>
      </c>
      <c r="G53" s="42"/>
      <c r="H53" s="1">
        <f>OCENA!V551</f>
        <v>875</v>
      </c>
      <c r="I53" s="1" t="str">
        <f>OCENA!P551</f>
        <v>KOS</v>
      </c>
      <c r="J53" s="400"/>
      <c r="K53" s="94">
        <f t="shared" si="2"/>
        <v>0</v>
      </c>
      <c r="L53" s="1" t="str">
        <f>OCENA!O551</f>
        <v>F</v>
      </c>
    </row>
    <row r="54" spans="1:12" x14ac:dyDescent="0.2">
      <c r="A54" s="1">
        <f>OCENA!A552</f>
        <v>551</v>
      </c>
      <c r="B54" s="99"/>
      <c r="C54" s="338"/>
      <c r="D54" s="1">
        <f>OCENA!$G552</f>
        <v>47</v>
      </c>
      <c r="E54" s="99" t="str">
        <f>OCENA!H552</f>
        <v>VODOMERI</v>
      </c>
      <c r="F54" s="99" t="str">
        <f>OCENA!M552</f>
        <v xml:space="preserve">Nepovratni ventil 5/4" </v>
      </c>
      <c r="G54" s="42"/>
      <c r="H54" s="1">
        <f>OCENA!V552</f>
        <v>38</v>
      </c>
      <c r="I54" s="99" t="str">
        <f>OCENA!P552</f>
        <v>KOS</v>
      </c>
      <c r="J54" s="402"/>
      <c r="K54" s="100">
        <f t="shared" si="2"/>
        <v>0</v>
      </c>
      <c r="L54" s="99" t="str">
        <f>OCENA!O552</f>
        <v>F</v>
      </c>
    </row>
    <row r="55" spans="1:12" x14ac:dyDescent="0.2">
      <c r="A55" s="1">
        <f>OCENA!A553</f>
        <v>552</v>
      </c>
      <c r="B55" s="1"/>
      <c r="C55" s="338"/>
      <c r="D55" s="1">
        <f>OCENA!$G553</f>
        <v>47</v>
      </c>
      <c r="E55" s="1" t="str">
        <f>OCENA!H553</f>
        <v>VODOMERI</v>
      </c>
      <c r="F55" s="1" t="str">
        <f>OCENA!M553</f>
        <v>Pečatna objemka z vtisnjenim znakom naročnika</v>
      </c>
      <c r="G55" s="42"/>
      <c r="H55" s="1">
        <f>OCENA!V553</f>
        <v>250</v>
      </c>
      <c r="I55" s="1" t="str">
        <f>OCENA!P553</f>
        <v>KOS</v>
      </c>
      <c r="J55" s="400"/>
      <c r="K55" s="94">
        <f t="shared" si="2"/>
        <v>0</v>
      </c>
      <c r="L55" s="1" t="str">
        <f>OCENA!O553</f>
        <v>F</v>
      </c>
    </row>
    <row r="56" spans="1:12" x14ac:dyDescent="0.2">
      <c r="A56" s="1">
        <f>OCENA!A554</f>
        <v>553</v>
      </c>
      <c r="B56" s="99"/>
      <c r="C56" s="338"/>
      <c r="D56" s="1">
        <f>OCENA!$G554</f>
        <v>47</v>
      </c>
      <c r="E56" s="99" t="str">
        <f>OCENA!H554</f>
        <v>VODOMERI</v>
      </c>
      <c r="F56" s="99" t="str">
        <f>OCENA!M554</f>
        <v>Zatič, natikalni za obje., s tiskanim znakom naročnika</v>
      </c>
      <c r="G56" s="42"/>
      <c r="H56" s="1">
        <f>OCENA!V554</f>
        <v>1250</v>
      </c>
      <c r="I56" s="99" t="str">
        <f>OCENA!P554</f>
        <v>KOS</v>
      </c>
      <c r="J56" s="402"/>
      <c r="K56" s="100">
        <f t="shared" si="2"/>
        <v>0</v>
      </c>
      <c r="L56" s="99" t="str">
        <f>OCENA!O554</f>
        <v>F</v>
      </c>
    </row>
    <row r="57" spans="1:12" x14ac:dyDescent="0.2">
      <c r="A57" s="1">
        <f>OCENA!A555</f>
        <v>554</v>
      </c>
      <c r="B57" s="99"/>
      <c r="C57" s="338"/>
      <c r="D57" s="1">
        <f>OCENA!$G555</f>
        <v>47</v>
      </c>
      <c r="E57" s="99" t="str">
        <f>OCENA!H555</f>
        <v>VODOMERI</v>
      </c>
      <c r="F57" s="99" t="str">
        <f>OCENA!M555</f>
        <v>Zatič, vstavni za pečatno objemko</v>
      </c>
      <c r="G57" s="42"/>
      <c r="H57" s="1">
        <f>OCENA!V555</f>
        <v>1250</v>
      </c>
      <c r="I57" s="99" t="str">
        <f>OCENA!P555</f>
        <v>KOS</v>
      </c>
      <c r="J57" s="402"/>
      <c r="K57" s="100">
        <f t="shared" si="2"/>
        <v>0</v>
      </c>
      <c r="L57" s="99" t="str">
        <f>OCENA!O555</f>
        <v>F</v>
      </c>
    </row>
    <row r="58" spans="1:12" x14ac:dyDescent="0.2">
      <c r="A58" s="1">
        <f>OCENA!A556</f>
        <v>555</v>
      </c>
      <c r="B58" s="1"/>
      <c r="C58" s="338"/>
      <c r="D58" s="1">
        <f>OCENA!$G556</f>
        <v>47</v>
      </c>
      <c r="E58" s="1" t="str">
        <f>OCENA!H556</f>
        <v>VODOMERI</v>
      </c>
      <c r="F58" s="1" t="str">
        <f>OCENA!M556</f>
        <v>Tesnilo spojnic DN 15</v>
      </c>
      <c r="G58" s="42"/>
      <c r="H58" s="1">
        <f>OCENA!V556</f>
        <v>625</v>
      </c>
      <c r="I58" s="1" t="str">
        <f>OCENA!P556</f>
        <v>KOS</v>
      </c>
      <c r="J58" s="400"/>
      <c r="K58" s="94">
        <f t="shared" si="2"/>
        <v>0</v>
      </c>
      <c r="L58" s="1" t="str">
        <f>OCENA!O556</f>
        <v>F</v>
      </c>
    </row>
    <row r="59" spans="1:12" x14ac:dyDescent="0.2">
      <c r="A59" s="1">
        <f>OCENA!A557</f>
        <v>556</v>
      </c>
      <c r="B59" s="99"/>
      <c r="C59" s="338"/>
      <c r="D59" s="1">
        <f>OCENA!$G557</f>
        <v>47</v>
      </c>
      <c r="E59" s="99" t="str">
        <f>OCENA!H557</f>
        <v>VODOMERI</v>
      </c>
      <c r="F59" s="99" t="str">
        <f>OCENA!M557</f>
        <v>Tesnilo spojnic DN 20</v>
      </c>
      <c r="G59" s="42"/>
      <c r="H59" s="1">
        <f>OCENA!V557</f>
        <v>2000</v>
      </c>
      <c r="I59" s="99" t="str">
        <f>OCENA!P557</f>
        <v>KOS</v>
      </c>
      <c r="J59" s="402"/>
      <c r="K59" s="100">
        <f t="shared" si="2"/>
        <v>0</v>
      </c>
      <c r="L59" s="99" t="str">
        <f>OCENA!O557</f>
        <v>F</v>
      </c>
    </row>
    <row r="60" spans="1:12" x14ac:dyDescent="0.2">
      <c r="A60" s="1">
        <f>OCENA!A558</f>
        <v>557</v>
      </c>
      <c r="B60" s="1"/>
      <c r="C60" s="338"/>
      <c r="D60" s="1">
        <f>OCENA!$G558</f>
        <v>47</v>
      </c>
      <c r="E60" s="1" t="str">
        <f>OCENA!H558</f>
        <v>VODOMERI</v>
      </c>
      <c r="F60" s="1" t="str">
        <f>OCENA!M558</f>
        <v>Tesnilo spojnic DN 25</v>
      </c>
      <c r="G60" s="42"/>
      <c r="H60" s="1">
        <f>OCENA!V558</f>
        <v>125</v>
      </c>
      <c r="I60" s="1" t="str">
        <f>OCENA!P558</f>
        <v>KOS</v>
      </c>
      <c r="J60" s="400"/>
      <c r="K60" s="94">
        <f t="shared" si="2"/>
        <v>0</v>
      </c>
      <c r="L60" s="1" t="str">
        <f>OCENA!O558</f>
        <v>F</v>
      </c>
    </row>
    <row r="61" spans="1:12" x14ac:dyDescent="0.2">
      <c r="A61" s="1">
        <f>OCENA!A559</f>
        <v>558</v>
      </c>
      <c r="B61" s="99"/>
      <c r="C61" s="338"/>
      <c r="D61" s="1">
        <f>OCENA!$G559</f>
        <v>47</v>
      </c>
      <c r="E61" s="99" t="str">
        <f>OCENA!H559</f>
        <v>VODOMERI</v>
      </c>
      <c r="F61" s="99" t="str">
        <f>OCENA!M559</f>
        <v>Tesnilo spojnic DN 30</v>
      </c>
      <c r="G61" s="42"/>
      <c r="H61" s="1">
        <f>OCENA!V559</f>
        <v>75</v>
      </c>
      <c r="I61" s="99" t="str">
        <f>OCENA!P559</f>
        <v>KOS</v>
      </c>
      <c r="J61" s="402"/>
      <c r="K61" s="100">
        <f t="shared" si="2"/>
        <v>0</v>
      </c>
      <c r="L61" s="99" t="str">
        <f>OCENA!O559</f>
        <v>F</v>
      </c>
    </row>
    <row r="62" spans="1:12" x14ac:dyDescent="0.2">
      <c r="A62" s="1">
        <f>OCENA!A560</f>
        <v>559</v>
      </c>
      <c r="B62" s="1"/>
      <c r="C62" s="338"/>
      <c r="D62" s="1">
        <f>OCENA!$G560</f>
        <v>47</v>
      </c>
      <c r="E62" s="1" t="str">
        <f>OCENA!H560</f>
        <v>VODOMERI</v>
      </c>
      <c r="F62" s="1" t="str">
        <f>OCENA!M560</f>
        <v>Tesnilo spojnic DN 40</v>
      </c>
      <c r="G62" s="42"/>
      <c r="H62" s="1">
        <f>OCENA!V560</f>
        <v>38</v>
      </c>
      <c r="I62" s="1" t="str">
        <f>OCENA!P560</f>
        <v>KOS</v>
      </c>
      <c r="J62" s="400"/>
      <c r="K62" s="94">
        <f t="shared" si="2"/>
        <v>0</v>
      </c>
      <c r="L62" s="1" t="str">
        <f>OCENA!O560</f>
        <v>F</v>
      </c>
    </row>
    <row r="63" spans="1:12" x14ac:dyDescent="0.2">
      <c r="A63" s="1">
        <f>OCENA!A561</f>
        <v>560</v>
      </c>
      <c r="B63" s="99"/>
      <c r="C63" s="338"/>
      <c r="D63" s="1">
        <f>OCENA!$G561</f>
        <v>47</v>
      </c>
      <c r="E63" s="99" t="str">
        <f>OCENA!H561</f>
        <v>VODOMERI</v>
      </c>
      <c r="F63" s="99" t="str">
        <f>OCENA!M561</f>
        <v>Vmesni kos DN 50, z vijaki</v>
      </c>
      <c r="G63" s="63"/>
      <c r="H63" s="1">
        <f>OCENA!V561</f>
        <v>3</v>
      </c>
      <c r="I63" s="99" t="str">
        <f>OCENA!P561</f>
        <v>KOS</v>
      </c>
      <c r="J63" s="402"/>
      <c r="K63" s="100">
        <f t="shared" si="2"/>
        <v>0</v>
      </c>
      <c r="L63" s="99" t="str">
        <f>OCENA!O561</f>
        <v>F</v>
      </c>
    </row>
    <row r="64" spans="1:12" x14ac:dyDescent="0.2">
      <c r="A64" s="1">
        <f>OCENA!A562</f>
        <v>561</v>
      </c>
      <c r="B64" s="1"/>
      <c r="C64" s="338"/>
      <c r="D64" s="1">
        <f>OCENA!$G562</f>
        <v>47</v>
      </c>
      <c r="E64" s="1" t="str">
        <f>OCENA!H562</f>
        <v>VODOMERI</v>
      </c>
      <c r="F64" s="1" t="str">
        <f>OCENA!M562</f>
        <v>REED impulzni dajalnik</v>
      </c>
      <c r="G64" s="42"/>
      <c r="H64" s="1">
        <f>OCENA!V562</f>
        <v>13</v>
      </c>
      <c r="I64" s="1" t="str">
        <f>OCENA!P562</f>
        <v>KOS</v>
      </c>
      <c r="J64" s="400"/>
      <c r="K64" s="94">
        <f t="shared" si="2"/>
        <v>0</v>
      </c>
      <c r="L64" s="1" t="str">
        <f>OCENA!O562</f>
        <v>F</v>
      </c>
    </row>
    <row r="65" spans="1:12" x14ac:dyDescent="0.2">
      <c r="A65" s="1">
        <f>OCENA!A563</f>
        <v>562</v>
      </c>
      <c r="B65" s="99"/>
      <c r="C65" s="338"/>
      <c r="D65" s="1">
        <f>OCENA!$G563</f>
        <v>47</v>
      </c>
      <c r="E65" s="99" t="str">
        <f>OCENA!H563</f>
        <v>VODOMERI</v>
      </c>
      <c r="F65" s="99" t="str">
        <f>OCENA!M563</f>
        <v>HRI impulzni dajalnik</v>
      </c>
      <c r="G65" s="63"/>
      <c r="H65" s="1">
        <f>OCENA!V563</f>
        <v>13</v>
      </c>
      <c r="I65" s="99" t="str">
        <f>OCENA!P563</f>
        <v>KOS</v>
      </c>
      <c r="J65" s="402"/>
      <c r="K65" s="100">
        <f t="shared" si="2"/>
        <v>0</v>
      </c>
      <c r="L65" s="99" t="str">
        <f>OCENA!O563</f>
        <v>F</v>
      </c>
    </row>
    <row r="66" spans="1:12" x14ac:dyDescent="0.2">
      <c r="A66" s="1">
        <f>OCENA!A564</f>
        <v>563</v>
      </c>
      <c r="B66" s="99"/>
      <c r="C66" s="338"/>
      <c r="D66" s="1">
        <f>OCENA!$G564</f>
        <v>47</v>
      </c>
      <c r="E66" s="99" t="str">
        <f>OCENA!H564</f>
        <v>VODOMERI</v>
      </c>
      <c r="F66" s="99" t="str">
        <f>OCENA!M564</f>
        <v xml:space="preserve">CDL konektor </v>
      </c>
      <c r="G66" s="63"/>
      <c r="H66" s="1">
        <f>OCENA!V564</f>
        <v>3</v>
      </c>
      <c r="I66" s="99" t="str">
        <f>OCENA!P564</f>
        <v>KOS</v>
      </c>
      <c r="J66" s="402"/>
      <c r="K66" s="100">
        <f t="shared" si="2"/>
        <v>0</v>
      </c>
      <c r="L66" s="99" t="str">
        <f>OCENA!O564</f>
        <v>F</v>
      </c>
    </row>
    <row r="67" spans="1:12" x14ac:dyDescent="0.2">
      <c r="A67" s="1">
        <f>OCENA!A565</f>
        <v>564</v>
      </c>
      <c r="B67" s="1"/>
      <c r="C67" s="338"/>
      <c r="D67" s="1">
        <f>OCENA!$G565</f>
        <v>47</v>
      </c>
      <c r="E67" s="1" t="str">
        <f>OCENA!H565</f>
        <v>VODOMERI</v>
      </c>
      <c r="F67" s="1" t="str">
        <f>OCENA!M565</f>
        <v xml:space="preserve">GSM shranjevalnik podatkov </v>
      </c>
      <c r="G67" s="42"/>
      <c r="H67" s="1">
        <f>OCENA!V565</f>
        <v>3</v>
      </c>
      <c r="I67" s="1" t="str">
        <f>OCENA!P565</f>
        <v>KOS</v>
      </c>
      <c r="J67" s="400"/>
      <c r="K67" s="94">
        <f t="shared" si="2"/>
        <v>0</v>
      </c>
      <c r="L67" s="1" t="str">
        <f>OCENA!O565</f>
        <v>F</v>
      </c>
    </row>
    <row r="69" spans="1:12" x14ac:dyDescent="0.2">
      <c r="F69" s="4"/>
      <c r="G69" s="2"/>
      <c r="H69" s="32" t="s">
        <v>881</v>
      </c>
      <c r="K69" s="37">
        <f>SUM(K9:K67)</f>
        <v>0</v>
      </c>
    </row>
    <row r="71" spans="1:12" ht="14.25" x14ac:dyDescent="0.2">
      <c r="D71" s="8" t="s">
        <v>807</v>
      </c>
      <c r="E71" s="17"/>
      <c r="G71" s="9" t="s">
        <v>711</v>
      </c>
      <c r="H71" s="10" t="s">
        <v>809</v>
      </c>
    </row>
    <row r="72" spans="1:12" ht="14.25" x14ac:dyDescent="0.2">
      <c r="D72" s="8" t="s">
        <v>808</v>
      </c>
      <c r="E72" s="17"/>
    </row>
    <row r="73" spans="1:12" ht="14.25" x14ac:dyDescent="0.2">
      <c r="D73" s="8"/>
      <c r="E73" s="5"/>
      <c r="H73" s="518"/>
      <c r="I73" s="515"/>
      <c r="J73" s="515"/>
    </row>
    <row r="81" spans="6:6" x14ac:dyDescent="0.2">
      <c r="F81" s="93"/>
    </row>
  </sheetData>
  <sheetProtection algorithmName="SHA-512" hashValue="i1CxFM9nCqQyJSiJfnKL84OBsRqmvJo9KbbT1zsNZvz7TpMfIkCnr/Qj1JMEQAAo4qSIOAifuKM7Br1zzhFOSg==" saltValue="adFApIEdxRe7/dNbwtaneQ==" spinCount="100000" sheet="1" objects="1" scenarios="1"/>
  <mergeCells count="2">
    <mergeCell ref="D8:E8"/>
    <mergeCell ref="H73:J73"/>
  </mergeCells>
  <pageMargins left="0.59055118110236227" right="0.59055118110236227" top="0.74803149606299213" bottom="0.74803149606299213" header="0.31496062992125984" footer="0.31496062992125984"/>
  <pageSetup paperSize="9" scale="69" fitToHeight="0" orientation="landscape" r:id="rId1"/>
  <headerFooter>
    <oddHeader>&amp;L&amp;"Arial,Poševno"&amp;A&amp;C&amp;"Arial,Poševno"JN - Dobava vodovodnega materiala&amp;ROBR-11</oddHeader>
    <oddFooter>&amp;CStran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8">
    <tabColor rgb="FFFF0000"/>
  </sheetPr>
  <dimension ref="A1:I102"/>
  <sheetViews>
    <sheetView view="pageBreakPreview" zoomScale="85" zoomScaleNormal="100" zoomScaleSheetLayoutView="85" workbookViewId="0"/>
  </sheetViews>
  <sheetFormatPr defaultRowHeight="12.75" x14ac:dyDescent="0.2"/>
  <cols>
    <col min="1" max="1" width="6.5703125" customWidth="1"/>
    <col min="2" max="2" width="4.5703125" customWidth="1"/>
    <col min="3" max="3" width="55.5703125" customWidth="1"/>
    <col min="4" max="4" width="50.5703125" customWidth="1"/>
    <col min="5" max="5" width="20.5703125" style="2" customWidth="1"/>
    <col min="6" max="6" width="11.5703125" customWidth="1"/>
    <col min="7" max="7" width="7.5703125" customWidth="1"/>
    <col min="8" max="9" width="15.5703125" customWidth="1"/>
  </cols>
  <sheetData>
    <row r="1" spans="1:9" x14ac:dyDescent="0.2">
      <c r="A1" s="22"/>
      <c r="B1" s="23"/>
      <c r="C1" s="23"/>
      <c r="D1" s="23"/>
      <c r="E1" s="24"/>
      <c r="F1" s="23"/>
      <c r="G1" s="23"/>
      <c r="H1" s="23"/>
      <c r="I1" s="23"/>
    </row>
    <row r="2" spans="1:9" ht="20.25" x14ac:dyDescent="0.2">
      <c r="A2" s="28"/>
      <c r="B2" s="517" t="s">
        <v>1160</v>
      </c>
      <c r="C2" s="517"/>
      <c r="D2" s="517"/>
      <c r="E2" s="517"/>
      <c r="F2" s="517"/>
      <c r="G2" s="517"/>
      <c r="H2" s="517"/>
      <c r="I2" s="517"/>
    </row>
    <row r="4" spans="1:9" x14ac:dyDescent="0.2">
      <c r="C4" s="6" t="s">
        <v>819</v>
      </c>
    </row>
    <row r="5" spans="1:9" x14ac:dyDescent="0.2">
      <c r="C5" s="6"/>
    </row>
    <row r="6" spans="1:9" x14ac:dyDescent="0.2">
      <c r="C6" s="16"/>
    </row>
    <row r="8" spans="1:9" s="7" customFormat="1" ht="25.15" customHeight="1" x14ac:dyDescent="0.2">
      <c r="A8" s="19" t="s">
        <v>691</v>
      </c>
      <c r="B8" s="513" t="s">
        <v>1</v>
      </c>
      <c r="C8" s="514"/>
      <c r="D8" s="21" t="s">
        <v>847</v>
      </c>
      <c r="E8" s="21" t="s">
        <v>3</v>
      </c>
      <c r="F8" s="21" t="s">
        <v>1461</v>
      </c>
      <c r="G8" s="21" t="s">
        <v>848</v>
      </c>
      <c r="H8" s="21" t="s">
        <v>692</v>
      </c>
      <c r="I8" s="21" t="s">
        <v>693</v>
      </c>
    </row>
    <row r="9" spans="1:9" x14ac:dyDescent="0.2">
      <c r="A9" s="1">
        <v>2867</v>
      </c>
      <c r="B9" s="1">
        <v>40</v>
      </c>
      <c r="C9" s="1" t="s">
        <v>629</v>
      </c>
      <c r="D9" s="1" t="s">
        <v>142</v>
      </c>
      <c r="E9" s="25"/>
      <c r="F9" s="1">
        <v>105</v>
      </c>
      <c r="G9" s="1" t="s">
        <v>15</v>
      </c>
      <c r="H9" s="40"/>
      <c r="I9" s="38">
        <f>F9*H9</f>
        <v>0</v>
      </c>
    </row>
    <row r="10" spans="1:9" x14ac:dyDescent="0.2">
      <c r="A10" s="1">
        <v>3728</v>
      </c>
      <c r="B10" s="1">
        <v>40</v>
      </c>
      <c r="C10" s="1" t="s">
        <v>629</v>
      </c>
      <c r="D10" s="1" t="s">
        <v>145</v>
      </c>
      <c r="E10" s="25"/>
      <c r="F10" s="1">
        <v>176</v>
      </c>
      <c r="G10" s="1" t="s">
        <v>15</v>
      </c>
      <c r="H10" s="40"/>
      <c r="I10" s="38">
        <f t="shared" ref="I10:I73" si="0">F10*H10</f>
        <v>0</v>
      </c>
    </row>
    <row r="11" spans="1:9" x14ac:dyDescent="0.2">
      <c r="A11" s="1">
        <v>3727</v>
      </c>
      <c r="B11" s="1">
        <v>40</v>
      </c>
      <c r="C11" s="1" t="s">
        <v>629</v>
      </c>
      <c r="D11" s="1" t="s">
        <v>147</v>
      </c>
      <c r="E11" s="25"/>
      <c r="F11" s="1">
        <v>1</v>
      </c>
      <c r="G11" s="1" t="s">
        <v>15</v>
      </c>
      <c r="H11" s="40"/>
      <c r="I11" s="38">
        <f t="shared" si="0"/>
        <v>0</v>
      </c>
    </row>
    <row r="12" spans="1:9" x14ac:dyDescent="0.2">
      <c r="A12" s="1">
        <v>2868</v>
      </c>
      <c r="B12" s="1">
        <v>40</v>
      </c>
      <c r="C12" s="1" t="s">
        <v>629</v>
      </c>
      <c r="D12" s="1" t="s">
        <v>149</v>
      </c>
      <c r="E12" s="25"/>
      <c r="F12" s="1">
        <v>4</v>
      </c>
      <c r="G12" s="1" t="s">
        <v>15</v>
      </c>
      <c r="H12" s="40"/>
      <c r="I12" s="38">
        <f t="shared" si="0"/>
        <v>0</v>
      </c>
    </row>
    <row r="13" spans="1:9" x14ac:dyDescent="0.2">
      <c r="A13" s="1">
        <v>2209</v>
      </c>
      <c r="B13" s="1">
        <v>40</v>
      </c>
      <c r="C13" s="1" t="s">
        <v>629</v>
      </c>
      <c r="D13" s="1" t="s">
        <v>151</v>
      </c>
      <c r="E13" s="25"/>
      <c r="F13" s="1">
        <v>1</v>
      </c>
      <c r="G13" s="1" t="s">
        <v>15</v>
      </c>
      <c r="H13" s="40"/>
      <c r="I13" s="38">
        <f t="shared" si="0"/>
        <v>0</v>
      </c>
    </row>
    <row r="14" spans="1:9" x14ac:dyDescent="0.2">
      <c r="A14" s="1">
        <v>4022</v>
      </c>
      <c r="B14" s="1">
        <v>40</v>
      </c>
      <c r="C14" s="1" t="s">
        <v>629</v>
      </c>
      <c r="D14" s="1" t="s">
        <v>153</v>
      </c>
      <c r="E14" s="25"/>
      <c r="F14" s="1">
        <v>1</v>
      </c>
      <c r="G14" s="1" t="s">
        <v>15</v>
      </c>
      <c r="H14" s="40"/>
      <c r="I14" s="38">
        <f t="shared" si="0"/>
        <v>0</v>
      </c>
    </row>
    <row r="15" spans="1:9" x14ac:dyDescent="0.2">
      <c r="A15" s="1">
        <v>3548</v>
      </c>
      <c r="B15" s="1">
        <v>41</v>
      </c>
      <c r="C15" s="1" t="s">
        <v>645</v>
      </c>
      <c r="D15" s="1" t="s">
        <v>724</v>
      </c>
      <c r="E15" s="25"/>
      <c r="F15" s="1">
        <v>29</v>
      </c>
      <c r="G15" s="1" t="s">
        <v>15</v>
      </c>
      <c r="H15" s="40"/>
      <c r="I15" s="38">
        <f t="shared" si="0"/>
        <v>0</v>
      </c>
    </row>
    <row r="16" spans="1:9" x14ac:dyDescent="0.2">
      <c r="A16" s="1">
        <v>3549</v>
      </c>
      <c r="B16" s="1">
        <v>41</v>
      </c>
      <c r="C16" s="1" t="s">
        <v>645</v>
      </c>
      <c r="D16" s="1" t="s">
        <v>725</v>
      </c>
      <c r="E16" s="25"/>
      <c r="F16" s="1">
        <v>39</v>
      </c>
      <c r="G16" s="1" t="s">
        <v>15</v>
      </c>
      <c r="H16" s="40"/>
      <c r="I16" s="38">
        <f t="shared" si="0"/>
        <v>0</v>
      </c>
    </row>
    <row r="17" spans="1:9" x14ac:dyDescent="0.2">
      <c r="A17" s="1">
        <v>3550</v>
      </c>
      <c r="B17" s="1">
        <v>41</v>
      </c>
      <c r="C17" s="1" t="s">
        <v>645</v>
      </c>
      <c r="D17" s="1" t="s">
        <v>726</v>
      </c>
      <c r="E17" s="25"/>
      <c r="F17" s="1">
        <v>23</v>
      </c>
      <c r="G17" s="1" t="s">
        <v>15</v>
      </c>
      <c r="H17" s="40"/>
      <c r="I17" s="38">
        <f t="shared" si="0"/>
        <v>0</v>
      </c>
    </row>
    <row r="18" spans="1:9" x14ac:dyDescent="0.2">
      <c r="A18" s="1">
        <v>3551</v>
      </c>
      <c r="B18" s="1">
        <v>41</v>
      </c>
      <c r="C18" s="1" t="s">
        <v>645</v>
      </c>
      <c r="D18" s="1" t="s">
        <v>727</v>
      </c>
      <c r="E18" s="25"/>
      <c r="F18" s="1">
        <v>3</v>
      </c>
      <c r="G18" s="1" t="s">
        <v>15</v>
      </c>
      <c r="H18" s="40"/>
      <c r="I18" s="38">
        <f t="shared" si="0"/>
        <v>0</v>
      </c>
    </row>
    <row r="19" spans="1:9" x14ac:dyDescent="0.2">
      <c r="A19" s="1">
        <v>3552</v>
      </c>
      <c r="B19" s="1">
        <v>41</v>
      </c>
      <c r="C19" s="1" t="s">
        <v>645</v>
      </c>
      <c r="D19" s="1" t="s">
        <v>728</v>
      </c>
      <c r="E19" s="25"/>
      <c r="F19" s="1">
        <v>5</v>
      </c>
      <c r="G19" s="1" t="s">
        <v>15</v>
      </c>
      <c r="H19" s="40"/>
      <c r="I19" s="38">
        <f t="shared" si="0"/>
        <v>0</v>
      </c>
    </row>
    <row r="20" spans="1:9" x14ac:dyDescent="0.2">
      <c r="A20" s="1">
        <v>3553</v>
      </c>
      <c r="B20" s="1">
        <v>41</v>
      </c>
      <c r="C20" s="1" t="s">
        <v>645</v>
      </c>
      <c r="D20" s="1" t="s">
        <v>729</v>
      </c>
      <c r="E20" s="25"/>
      <c r="F20" s="1">
        <v>2</v>
      </c>
      <c r="G20" s="1" t="s">
        <v>15</v>
      </c>
      <c r="H20" s="40"/>
      <c r="I20" s="38">
        <f t="shared" si="0"/>
        <v>0</v>
      </c>
    </row>
    <row r="21" spans="1:9" x14ac:dyDescent="0.2">
      <c r="A21" s="1">
        <v>3825</v>
      </c>
      <c r="B21" s="1">
        <v>41</v>
      </c>
      <c r="C21" s="1" t="s">
        <v>645</v>
      </c>
      <c r="D21" s="1" t="s">
        <v>730</v>
      </c>
      <c r="E21" s="25"/>
      <c r="F21" s="1">
        <v>15</v>
      </c>
      <c r="G21" s="1" t="s">
        <v>15</v>
      </c>
      <c r="H21" s="40"/>
      <c r="I21" s="38">
        <f t="shared" si="0"/>
        <v>0</v>
      </c>
    </row>
    <row r="22" spans="1:9" x14ac:dyDescent="0.2">
      <c r="A22" s="1">
        <v>3826</v>
      </c>
      <c r="B22" s="1">
        <v>41</v>
      </c>
      <c r="C22" s="1" t="s">
        <v>645</v>
      </c>
      <c r="D22" s="1" t="s">
        <v>731</v>
      </c>
      <c r="E22" s="25"/>
      <c r="F22" s="1">
        <v>79</v>
      </c>
      <c r="G22" s="1" t="s">
        <v>15</v>
      </c>
      <c r="H22" s="40"/>
      <c r="I22" s="38">
        <f t="shared" si="0"/>
        <v>0</v>
      </c>
    </row>
    <row r="23" spans="1:9" x14ac:dyDescent="0.2">
      <c r="A23" s="1">
        <v>3827</v>
      </c>
      <c r="B23" s="1">
        <v>41</v>
      </c>
      <c r="C23" s="1" t="s">
        <v>645</v>
      </c>
      <c r="D23" s="1" t="s">
        <v>732</v>
      </c>
      <c r="E23" s="25"/>
      <c r="F23" s="1">
        <v>3</v>
      </c>
      <c r="G23" s="1" t="s">
        <v>15</v>
      </c>
      <c r="H23" s="40"/>
      <c r="I23" s="38">
        <f t="shared" si="0"/>
        <v>0</v>
      </c>
    </row>
    <row r="24" spans="1:9" x14ac:dyDescent="0.2">
      <c r="A24" s="1">
        <v>3828</v>
      </c>
      <c r="B24" s="1">
        <v>41</v>
      </c>
      <c r="C24" s="1" t="s">
        <v>645</v>
      </c>
      <c r="D24" s="1" t="s">
        <v>733</v>
      </c>
      <c r="E24" s="25"/>
      <c r="F24" s="1">
        <v>6</v>
      </c>
      <c r="G24" s="1" t="s">
        <v>15</v>
      </c>
      <c r="H24" s="40"/>
      <c r="I24" s="38">
        <f t="shared" si="0"/>
        <v>0</v>
      </c>
    </row>
    <row r="25" spans="1:9" x14ac:dyDescent="0.2">
      <c r="A25" s="1">
        <v>3829</v>
      </c>
      <c r="B25" s="1">
        <v>41</v>
      </c>
      <c r="C25" s="1" t="s">
        <v>645</v>
      </c>
      <c r="D25" s="1" t="s">
        <v>734</v>
      </c>
      <c r="E25" s="25"/>
      <c r="F25" s="1">
        <v>8</v>
      </c>
      <c r="G25" s="1" t="s">
        <v>15</v>
      </c>
      <c r="H25" s="40"/>
      <c r="I25" s="38">
        <f t="shared" si="0"/>
        <v>0</v>
      </c>
    </row>
    <row r="26" spans="1:9" x14ac:dyDescent="0.2">
      <c r="A26" s="1">
        <v>3831</v>
      </c>
      <c r="B26" s="1">
        <v>41</v>
      </c>
      <c r="C26" s="1" t="s">
        <v>645</v>
      </c>
      <c r="D26" s="1" t="s">
        <v>735</v>
      </c>
      <c r="E26" s="25"/>
      <c r="F26" s="1">
        <v>4</v>
      </c>
      <c r="G26" s="1" t="s">
        <v>15</v>
      </c>
      <c r="H26" s="40"/>
      <c r="I26" s="38">
        <f t="shared" si="0"/>
        <v>0</v>
      </c>
    </row>
    <row r="27" spans="1:9" x14ac:dyDescent="0.2">
      <c r="A27" s="1">
        <v>3832</v>
      </c>
      <c r="B27" s="1">
        <v>41</v>
      </c>
      <c r="C27" s="1" t="s">
        <v>645</v>
      </c>
      <c r="D27" s="1" t="s">
        <v>736</v>
      </c>
      <c r="E27" s="25"/>
      <c r="F27" s="1">
        <v>6</v>
      </c>
      <c r="G27" s="1" t="s">
        <v>15</v>
      </c>
      <c r="H27" s="40"/>
      <c r="I27" s="38">
        <f t="shared" si="0"/>
        <v>0</v>
      </c>
    </row>
    <row r="28" spans="1:9" x14ac:dyDescent="0.2">
      <c r="A28" s="1">
        <v>3833</v>
      </c>
      <c r="B28" s="1">
        <v>41</v>
      </c>
      <c r="C28" s="1" t="s">
        <v>645</v>
      </c>
      <c r="D28" s="1" t="s">
        <v>737</v>
      </c>
      <c r="E28" s="25"/>
      <c r="F28" s="1">
        <v>5</v>
      </c>
      <c r="G28" s="1" t="s">
        <v>15</v>
      </c>
      <c r="H28" s="40"/>
      <c r="I28" s="38">
        <f t="shared" si="0"/>
        <v>0</v>
      </c>
    </row>
    <row r="29" spans="1:9" x14ac:dyDescent="0.2">
      <c r="A29" s="1">
        <v>3824</v>
      </c>
      <c r="B29" s="1">
        <v>41</v>
      </c>
      <c r="C29" s="1" t="s">
        <v>645</v>
      </c>
      <c r="D29" s="1" t="s">
        <v>738</v>
      </c>
      <c r="E29" s="25"/>
      <c r="F29" s="1">
        <v>77</v>
      </c>
      <c r="G29" s="1" t="s">
        <v>15</v>
      </c>
      <c r="H29" s="40"/>
      <c r="I29" s="38">
        <f t="shared" si="0"/>
        <v>0</v>
      </c>
    </row>
    <row r="30" spans="1:9" x14ac:dyDescent="0.2">
      <c r="A30" s="1">
        <v>2577</v>
      </c>
      <c r="B30" s="1">
        <v>41</v>
      </c>
      <c r="C30" s="1" t="s">
        <v>645</v>
      </c>
      <c r="D30" s="1" t="s">
        <v>739</v>
      </c>
      <c r="E30" s="25"/>
      <c r="F30" s="1">
        <v>5</v>
      </c>
      <c r="G30" s="1" t="s">
        <v>15</v>
      </c>
      <c r="H30" s="40"/>
      <c r="I30" s="38">
        <f t="shared" si="0"/>
        <v>0</v>
      </c>
    </row>
    <row r="31" spans="1:9" x14ac:dyDescent="0.2">
      <c r="A31" s="1">
        <v>3836</v>
      </c>
      <c r="B31" s="1">
        <v>41</v>
      </c>
      <c r="C31" s="1" t="s">
        <v>645</v>
      </c>
      <c r="D31" s="1" t="s">
        <v>740</v>
      </c>
      <c r="E31" s="25"/>
      <c r="F31" s="1">
        <v>12</v>
      </c>
      <c r="G31" s="1" t="s">
        <v>15</v>
      </c>
      <c r="H31" s="40"/>
      <c r="I31" s="38">
        <f t="shared" si="0"/>
        <v>0</v>
      </c>
    </row>
    <row r="32" spans="1:9" x14ac:dyDescent="0.2">
      <c r="A32" s="1">
        <v>3835</v>
      </c>
      <c r="B32" s="1">
        <v>41</v>
      </c>
      <c r="C32" s="1" t="s">
        <v>645</v>
      </c>
      <c r="D32" s="1" t="s">
        <v>741</v>
      </c>
      <c r="E32" s="25"/>
      <c r="F32" s="1">
        <v>7</v>
      </c>
      <c r="G32" s="1" t="s">
        <v>15</v>
      </c>
      <c r="H32" s="40"/>
      <c r="I32" s="38">
        <f t="shared" si="0"/>
        <v>0</v>
      </c>
    </row>
    <row r="33" spans="1:9" x14ac:dyDescent="0.2">
      <c r="A33" s="1">
        <v>3289</v>
      </c>
      <c r="B33" s="1">
        <v>41</v>
      </c>
      <c r="C33" s="1" t="s">
        <v>645</v>
      </c>
      <c r="D33" s="1" t="s">
        <v>742</v>
      </c>
      <c r="E33" s="25"/>
      <c r="F33" s="1">
        <v>5</v>
      </c>
      <c r="G33" s="1" t="s">
        <v>15</v>
      </c>
      <c r="H33" s="40"/>
      <c r="I33" s="38">
        <f t="shared" si="0"/>
        <v>0</v>
      </c>
    </row>
    <row r="34" spans="1:9" x14ac:dyDescent="0.2">
      <c r="A34" s="1">
        <v>3707</v>
      </c>
      <c r="B34" s="1">
        <v>41</v>
      </c>
      <c r="C34" s="1" t="s">
        <v>645</v>
      </c>
      <c r="D34" s="1" t="s">
        <v>743</v>
      </c>
      <c r="E34" s="25"/>
      <c r="F34" s="1">
        <v>29</v>
      </c>
      <c r="G34" s="1" t="s">
        <v>15</v>
      </c>
      <c r="H34" s="40"/>
      <c r="I34" s="38">
        <f t="shared" si="0"/>
        <v>0</v>
      </c>
    </row>
    <row r="35" spans="1:9" x14ac:dyDescent="0.2">
      <c r="A35" s="1">
        <v>3714</v>
      </c>
      <c r="B35" s="1">
        <v>41</v>
      </c>
      <c r="C35" s="1" t="s">
        <v>645</v>
      </c>
      <c r="D35" s="1" t="s">
        <v>744</v>
      </c>
      <c r="E35" s="25"/>
      <c r="F35" s="1">
        <v>41</v>
      </c>
      <c r="G35" s="1" t="s">
        <v>15</v>
      </c>
      <c r="H35" s="40"/>
      <c r="I35" s="38">
        <f t="shared" si="0"/>
        <v>0</v>
      </c>
    </row>
    <row r="36" spans="1:9" x14ac:dyDescent="0.2">
      <c r="A36" s="1">
        <v>3708</v>
      </c>
      <c r="B36" s="1">
        <v>41</v>
      </c>
      <c r="C36" s="1" t="s">
        <v>645</v>
      </c>
      <c r="D36" s="1" t="s">
        <v>745</v>
      </c>
      <c r="E36" s="25"/>
      <c r="F36" s="1">
        <v>63</v>
      </c>
      <c r="G36" s="1" t="s">
        <v>15</v>
      </c>
      <c r="H36" s="40"/>
      <c r="I36" s="38">
        <f t="shared" si="0"/>
        <v>0</v>
      </c>
    </row>
    <row r="37" spans="1:9" x14ac:dyDescent="0.2">
      <c r="A37" s="1">
        <v>3715</v>
      </c>
      <c r="B37" s="1">
        <v>41</v>
      </c>
      <c r="C37" s="1" t="s">
        <v>645</v>
      </c>
      <c r="D37" s="1" t="s">
        <v>746</v>
      </c>
      <c r="E37" s="25"/>
      <c r="F37" s="1">
        <v>143</v>
      </c>
      <c r="G37" s="1" t="s">
        <v>15</v>
      </c>
      <c r="H37" s="40"/>
      <c r="I37" s="38">
        <f t="shared" si="0"/>
        <v>0</v>
      </c>
    </row>
    <row r="38" spans="1:9" x14ac:dyDescent="0.2">
      <c r="A38" s="1">
        <v>3709</v>
      </c>
      <c r="B38" s="1">
        <v>41</v>
      </c>
      <c r="C38" s="1" t="s">
        <v>645</v>
      </c>
      <c r="D38" s="1" t="s">
        <v>747</v>
      </c>
      <c r="E38" s="25"/>
      <c r="F38" s="1">
        <v>16</v>
      </c>
      <c r="G38" s="1" t="s">
        <v>15</v>
      </c>
      <c r="H38" s="40"/>
      <c r="I38" s="38">
        <f t="shared" si="0"/>
        <v>0</v>
      </c>
    </row>
    <row r="39" spans="1:9" x14ac:dyDescent="0.2">
      <c r="A39" s="1">
        <v>3716</v>
      </c>
      <c r="B39" s="1">
        <v>41</v>
      </c>
      <c r="C39" s="1" t="s">
        <v>645</v>
      </c>
      <c r="D39" s="1" t="s">
        <v>748</v>
      </c>
      <c r="E39" s="25"/>
      <c r="F39" s="1">
        <v>33</v>
      </c>
      <c r="G39" s="1" t="s">
        <v>15</v>
      </c>
      <c r="H39" s="40"/>
      <c r="I39" s="38">
        <f t="shared" si="0"/>
        <v>0</v>
      </c>
    </row>
    <row r="40" spans="1:9" x14ac:dyDescent="0.2">
      <c r="A40" s="1">
        <v>3710</v>
      </c>
      <c r="B40" s="1">
        <v>41</v>
      </c>
      <c r="C40" s="1" t="s">
        <v>645</v>
      </c>
      <c r="D40" s="1" t="s">
        <v>749</v>
      </c>
      <c r="E40" s="25"/>
      <c r="F40" s="1">
        <v>2</v>
      </c>
      <c r="G40" s="1" t="s">
        <v>15</v>
      </c>
      <c r="H40" s="40"/>
      <c r="I40" s="38">
        <f t="shared" si="0"/>
        <v>0</v>
      </c>
    </row>
    <row r="41" spans="1:9" x14ac:dyDescent="0.2">
      <c r="A41" s="1">
        <v>3717</v>
      </c>
      <c r="B41" s="1">
        <v>41</v>
      </c>
      <c r="C41" s="1" t="s">
        <v>645</v>
      </c>
      <c r="D41" s="1" t="s">
        <v>750</v>
      </c>
      <c r="E41" s="25"/>
      <c r="F41" s="1">
        <v>9</v>
      </c>
      <c r="G41" s="1" t="s">
        <v>15</v>
      </c>
      <c r="H41" s="40"/>
      <c r="I41" s="38">
        <f t="shared" si="0"/>
        <v>0</v>
      </c>
    </row>
    <row r="42" spans="1:9" x14ac:dyDescent="0.2">
      <c r="A42" s="1">
        <v>3711</v>
      </c>
      <c r="B42" s="1">
        <v>41</v>
      </c>
      <c r="C42" s="1" t="s">
        <v>645</v>
      </c>
      <c r="D42" s="1" t="s">
        <v>751</v>
      </c>
      <c r="E42" s="25"/>
      <c r="F42" s="1">
        <v>1</v>
      </c>
      <c r="G42" s="1" t="s">
        <v>15</v>
      </c>
      <c r="H42" s="40"/>
      <c r="I42" s="38">
        <f t="shared" si="0"/>
        <v>0</v>
      </c>
    </row>
    <row r="43" spans="1:9" x14ac:dyDescent="0.2">
      <c r="A43" s="1">
        <v>3012</v>
      </c>
      <c r="B43" s="1">
        <v>41</v>
      </c>
      <c r="C43" s="1" t="s">
        <v>645</v>
      </c>
      <c r="D43" s="1" t="s">
        <v>752</v>
      </c>
      <c r="E43" s="25"/>
      <c r="F43" s="1">
        <v>6</v>
      </c>
      <c r="G43" s="1" t="s">
        <v>15</v>
      </c>
      <c r="H43" s="40"/>
      <c r="I43" s="38">
        <f t="shared" si="0"/>
        <v>0</v>
      </c>
    </row>
    <row r="44" spans="1:9" x14ac:dyDescent="0.2">
      <c r="A44" s="1">
        <v>3712</v>
      </c>
      <c r="B44" s="1">
        <v>41</v>
      </c>
      <c r="C44" s="1" t="s">
        <v>645</v>
      </c>
      <c r="D44" s="1" t="s">
        <v>753</v>
      </c>
      <c r="E44" s="25"/>
      <c r="F44" s="1">
        <v>1</v>
      </c>
      <c r="G44" s="1" t="s">
        <v>15</v>
      </c>
      <c r="H44" s="40"/>
      <c r="I44" s="38">
        <f t="shared" si="0"/>
        <v>0</v>
      </c>
    </row>
    <row r="45" spans="1:9" x14ac:dyDescent="0.2">
      <c r="A45" s="1">
        <v>3934</v>
      </c>
      <c r="B45" s="1">
        <v>41</v>
      </c>
      <c r="C45" s="1" t="s">
        <v>645</v>
      </c>
      <c r="D45" s="1" t="s">
        <v>754</v>
      </c>
      <c r="E45" s="25"/>
      <c r="F45" s="1">
        <v>2</v>
      </c>
      <c r="G45" s="1" t="s">
        <v>15</v>
      </c>
      <c r="H45" s="40"/>
      <c r="I45" s="38">
        <f t="shared" si="0"/>
        <v>0</v>
      </c>
    </row>
    <row r="46" spans="1:9" x14ac:dyDescent="0.2">
      <c r="A46" s="1">
        <v>3541</v>
      </c>
      <c r="B46" s="1">
        <v>41</v>
      </c>
      <c r="C46" s="1" t="s">
        <v>645</v>
      </c>
      <c r="D46" s="1" t="s">
        <v>755</v>
      </c>
      <c r="E46" s="25"/>
      <c r="F46" s="1">
        <v>107</v>
      </c>
      <c r="G46" s="1" t="s">
        <v>15</v>
      </c>
      <c r="H46" s="40"/>
      <c r="I46" s="38">
        <f t="shared" si="0"/>
        <v>0</v>
      </c>
    </row>
    <row r="47" spans="1:9" x14ac:dyDescent="0.2">
      <c r="A47" s="1">
        <v>3542</v>
      </c>
      <c r="B47" s="1">
        <v>41</v>
      </c>
      <c r="C47" s="1" t="s">
        <v>645</v>
      </c>
      <c r="D47" s="1" t="s">
        <v>756</v>
      </c>
      <c r="E47" s="25"/>
      <c r="F47" s="1">
        <v>329</v>
      </c>
      <c r="G47" s="1" t="s">
        <v>15</v>
      </c>
      <c r="H47" s="40"/>
      <c r="I47" s="38">
        <f t="shared" si="0"/>
        <v>0</v>
      </c>
    </row>
    <row r="48" spans="1:9" x14ac:dyDescent="0.2">
      <c r="A48" s="1">
        <v>3543</v>
      </c>
      <c r="B48" s="1">
        <v>41</v>
      </c>
      <c r="C48" s="1" t="s">
        <v>645</v>
      </c>
      <c r="D48" s="1" t="s">
        <v>757</v>
      </c>
      <c r="E48" s="25"/>
      <c r="F48" s="1">
        <v>94</v>
      </c>
      <c r="G48" s="1" t="s">
        <v>15</v>
      </c>
      <c r="H48" s="40"/>
      <c r="I48" s="38">
        <f t="shared" si="0"/>
        <v>0</v>
      </c>
    </row>
    <row r="49" spans="1:9" x14ac:dyDescent="0.2">
      <c r="A49" s="1">
        <v>3544</v>
      </c>
      <c r="B49" s="1">
        <v>41</v>
      </c>
      <c r="C49" s="1" t="s">
        <v>645</v>
      </c>
      <c r="D49" s="1" t="s">
        <v>758</v>
      </c>
      <c r="E49" s="25"/>
      <c r="F49" s="1">
        <v>5</v>
      </c>
      <c r="G49" s="1" t="s">
        <v>15</v>
      </c>
      <c r="H49" s="40"/>
      <c r="I49" s="38">
        <f t="shared" si="0"/>
        <v>0</v>
      </c>
    </row>
    <row r="50" spans="1:9" x14ac:dyDescent="0.2">
      <c r="A50" s="1">
        <v>3545</v>
      </c>
      <c r="B50" s="1">
        <v>41</v>
      </c>
      <c r="C50" s="1" t="s">
        <v>645</v>
      </c>
      <c r="D50" s="1" t="s">
        <v>759</v>
      </c>
      <c r="E50" s="25"/>
      <c r="F50" s="1">
        <v>11</v>
      </c>
      <c r="G50" s="1" t="s">
        <v>15</v>
      </c>
      <c r="H50" s="40"/>
      <c r="I50" s="38">
        <f t="shared" si="0"/>
        <v>0</v>
      </c>
    </row>
    <row r="51" spans="1:9" x14ac:dyDescent="0.2">
      <c r="A51" s="1">
        <v>3546</v>
      </c>
      <c r="B51" s="1">
        <v>41</v>
      </c>
      <c r="C51" s="1" t="s">
        <v>645</v>
      </c>
      <c r="D51" s="1" t="s">
        <v>760</v>
      </c>
      <c r="E51" s="25"/>
      <c r="F51" s="1">
        <v>11</v>
      </c>
      <c r="G51" s="1" t="s">
        <v>15</v>
      </c>
      <c r="H51" s="40"/>
      <c r="I51" s="38">
        <f t="shared" si="0"/>
        <v>0</v>
      </c>
    </row>
    <row r="52" spans="1:9" x14ac:dyDescent="0.2">
      <c r="A52" s="1">
        <v>2530</v>
      </c>
      <c r="B52" s="1">
        <v>41</v>
      </c>
      <c r="C52" s="1" t="s">
        <v>645</v>
      </c>
      <c r="D52" s="1" t="s">
        <v>761</v>
      </c>
      <c r="E52" s="25"/>
      <c r="F52" s="1">
        <v>1</v>
      </c>
      <c r="G52" s="1" t="s">
        <v>15</v>
      </c>
      <c r="H52" s="40"/>
      <c r="I52" s="38">
        <f t="shared" si="0"/>
        <v>0</v>
      </c>
    </row>
    <row r="53" spans="1:9" x14ac:dyDescent="0.2">
      <c r="A53" s="1">
        <v>2048</v>
      </c>
      <c r="B53" s="1">
        <v>41</v>
      </c>
      <c r="C53" s="1" t="s">
        <v>645</v>
      </c>
      <c r="D53" s="1" t="s">
        <v>762</v>
      </c>
      <c r="E53" s="25"/>
      <c r="F53" s="1">
        <v>9</v>
      </c>
      <c r="G53" s="1" t="s">
        <v>15</v>
      </c>
      <c r="H53" s="40"/>
      <c r="I53" s="38">
        <f t="shared" si="0"/>
        <v>0</v>
      </c>
    </row>
    <row r="54" spans="1:9" x14ac:dyDescent="0.2">
      <c r="A54" s="1">
        <v>3701</v>
      </c>
      <c r="B54" s="1">
        <v>41</v>
      </c>
      <c r="C54" s="1" t="s">
        <v>645</v>
      </c>
      <c r="D54" s="1" t="s">
        <v>763</v>
      </c>
      <c r="E54" s="25"/>
      <c r="F54" s="1">
        <v>20</v>
      </c>
      <c r="G54" s="1" t="s">
        <v>15</v>
      </c>
      <c r="H54" s="40"/>
      <c r="I54" s="38">
        <f t="shared" si="0"/>
        <v>0</v>
      </c>
    </row>
    <row r="55" spans="1:9" x14ac:dyDescent="0.2">
      <c r="A55" s="1">
        <v>3702</v>
      </c>
      <c r="B55" s="1">
        <v>41</v>
      </c>
      <c r="C55" s="1" t="s">
        <v>645</v>
      </c>
      <c r="D55" s="1" t="s">
        <v>764</v>
      </c>
      <c r="E55" s="25"/>
      <c r="F55" s="1">
        <v>7</v>
      </c>
      <c r="G55" s="1" t="s">
        <v>15</v>
      </c>
      <c r="H55" s="40"/>
      <c r="I55" s="38">
        <f t="shared" si="0"/>
        <v>0</v>
      </c>
    </row>
    <row r="56" spans="1:9" x14ac:dyDescent="0.2">
      <c r="A56" s="1">
        <v>3703</v>
      </c>
      <c r="B56" s="1">
        <v>41</v>
      </c>
      <c r="C56" s="1" t="s">
        <v>645</v>
      </c>
      <c r="D56" s="1" t="s">
        <v>765</v>
      </c>
      <c r="E56" s="25"/>
      <c r="F56" s="1">
        <v>2</v>
      </c>
      <c r="G56" s="1" t="s">
        <v>15</v>
      </c>
      <c r="H56" s="40"/>
      <c r="I56" s="38">
        <f t="shared" si="0"/>
        <v>0</v>
      </c>
    </row>
    <row r="57" spans="1:9" x14ac:dyDescent="0.2">
      <c r="A57" s="1">
        <v>3704</v>
      </c>
      <c r="B57" s="1">
        <v>41</v>
      </c>
      <c r="C57" s="1" t="s">
        <v>645</v>
      </c>
      <c r="D57" s="1" t="s">
        <v>766</v>
      </c>
      <c r="E57" s="25"/>
      <c r="F57" s="1">
        <v>5</v>
      </c>
      <c r="G57" s="1" t="s">
        <v>15</v>
      </c>
      <c r="H57" s="40"/>
      <c r="I57" s="38">
        <f t="shared" si="0"/>
        <v>0</v>
      </c>
    </row>
    <row r="58" spans="1:9" x14ac:dyDescent="0.2">
      <c r="A58" s="1">
        <v>3705</v>
      </c>
      <c r="B58" s="1">
        <v>41</v>
      </c>
      <c r="C58" s="1" t="s">
        <v>645</v>
      </c>
      <c r="D58" s="1" t="s">
        <v>767</v>
      </c>
      <c r="E58" s="25"/>
      <c r="F58" s="1">
        <v>2</v>
      </c>
      <c r="G58" s="1" t="s">
        <v>15</v>
      </c>
      <c r="H58" s="40"/>
      <c r="I58" s="38">
        <f t="shared" si="0"/>
        <v>0</v>
      </c>
    </row>
    <row r="59" spans="1:9" x14ac:dyDescent="0.2">
      <c r="A59" s="1">
        <v>3676</v>
      </c>
      <c r="B59" s="1">
        <v>41</v>
      </c>
      <c r="C59" s="1" t="s">
        <v>645</v>
      </c>
      <c r="D59" s="1" t="s">
        <v>768</v>
      </c>
      <c r="E59" s="25"/>
      <c r="F59" s="1">
        <v>3</v>
      </c>
      <c r="G59" s="1" t="s">
        <v>15</v>
      </c>
      <c r="H59" s="40"/>
      <c r="I59" s="38">
        <f t="shared" si="0"/>
        <v>0</v>
      </c>
    </row>
    <row r="60" spans="1:9" x14ac:dyDescent="0.2">
      <c r="A60" s="1">
        <v>3677</v>
      </c>
      <c r="B60" s="1">
        <v>41</v>
      </c>
      <c r="C60" s="1" t="s">
        <v>645</v>
      </c>
      <c r="D60" s="1" t="s">
        <v>769</v>
      </c>
      <c r="E60" s="25"/>
      <c r="F60" s="1">
        <v>4</v>
      </c>
      <c r="G60" s="1" t="s">
        <v>15</v>
      </c>
      <c r="H60" s="40"/>
      <c r="I60" s="38">
        <f t="shared" si="0"/>
        <v>0</v>
      </c>
    </row>
    <row r="61" spans="1:9" x14ac:dyDescent="0.2">
      <c r="A61" s="1">
        <v>3423</v>
      </c>
      <c r="B61" s="1">
        <v>41</v>
      </c>
      <c r="C61" s="1" t="s">
        <v>645</v>
      </c>
      <c r="D61" s="1" t="s">
        <v>770</v>
      </c>
      <c r="E61" s="25"/>
      <c r="F61" s="1">
        <v>19</v>
      </c>
      <c r="G61" s="1" t="s">
        <v>15</v>
      </c>
      <c r="H61" s="40"/>
      <c r="I61" s="38">
        <f t="shared" si="0"/>
        <v>0</v>
      </c>
    </row>
    <row r="62" spans="1:9" x14ac:dyDescent="0.2">
      <c r="A62" s="1">
        <v>3424</v>
      </c>
      <c r="B62" s="1">
        <v>41</v>
      </c>
      <c r="C62" s="1" t="s">
        <v>645</v>
      </c>
      <c r="D62" s="1" t="s">
        <v>771</v>
      </c>
      <c r="E62" s="25"/>
      <c r="F62" s="1">
        <v>58</v>
      </c>
      <c r="G62" s="1" t="s">
        <v>15</v>
      </c>
      <c r="H62" s="40"/>
      <c r="I62" s="38">
        <f t="shared" si="0"/>
        <v>0</v>
      </c>
    </row>
    <row r="63" spans="1:9" x14ac:dyDescent="0.2">
      <c r="A63" s="1">
        <v>3425</v>
      </c>
      <c r="B63" s="1">
        <v>41</v>
      </c>
      <c r="C63" s="1" t="s">
        <v>645</v>
      </c>
      <c r="D63" s="1" t="s">
        <v>772</v>
      </c>
      <c r="E63" s="25"/>
      <c r="F63" s="1">
        <v>22</v>
      </c>
      <c r="G63" s="1" t="s">
        <v>15</v>
      </c>
      <c r="H63" s="40"/>
      <c r="I63" s="38">
        <f t="shared" si="0"/>
        <v>0</v>
      </c>
    </row>
    <row r="64" spans="1:9" x14ac:dyDescent="0.2">
      <c r="A64" s="1">
        <v>2578</v>
      </c>
      <c r="B64" s="1">
        <v>41</v>
      </c>
      <c r="C64" s="1" t="s">
        <v>645</v>
      </c>
      <c r="D64" s="1" t="s">
        <v>773</v>
      </c>
      <c r="E64" s="25"/>
      <c r="F64" s="1">
        <v>4</v>
      </c>
      <c r="G64" s="1" t="s">
        <v>15</v>
      </c>
      <c r="H64" s="40"/>
      <c r="I64" s="38">
        <f t="shared" si="0"/>
        <v>0</v>
      </c>
    </row>
    <row r="65" spans="1:9" x14ac:dyDescent="0.2">
      <c r="A65" s="1">
        <v>3426</v>
      </c>
      <c r="B65" s="1">
        <v>41</v>
      </c>
      <c r="C65" s="1" t="s">
        <v>645</v>
      </c>
      <c r="D65" s="1" t="s">
        <v>774</v>
      </c>
      <c r="E65" s="25"/>
      <c r="F65" s="1">
        <v>3</v>
      </c>
      <c r="G65" s="1" t="s">
        <v>15</v>
      </c>
      <c r="H65" s="40"/>
      <c r="I65" s="38">
        <f t="shared" si="0"/>
        <v>0</v>
      </c>
    </row>
    <row r="66" spans="1:9" x14ac:dyDescent="0.2">
      <c r="A66" s="1">
        <v>3427</v>
      </c>
      <c r="B66" s="1">
        <v>41</v>
      </c>
      <c r="C66" s="1" t="s">
        <v>645</v>
      </c>
      <c r="D66" s="1" t="s">
        <v>775</v>
      </c>
      <c r="E66" s="25"/>
      <c r="F66" s="1">
        <v>1</v>
      </c>
      <c r="G66" s="1" t="s">
        <v>15</v>
      </c>
      <c r="H66" s="40"/>
      <c r="I66" s="38">
        <f t="shared" si="0"/>
        <v>0</v>
      </c>
    </row>
    <row r="67" spans="1:9" x14ac:dyDescent="0.2">
      <c r="A67" s="1">
        <v>3794</v>
      </c>
      <c r="B67" s="1">
        <v>41</v>
      </c>
      <c r="C67" s="1" t="s">
        <v>645</v>
      </c>
      <c r="D67" s="1" t="s">
        <v>776</v>
      </c>
      <c r="E67" s="25"/>
      <c r="F67" s="1">
        <v>25</v>
      </c>
      <c r="G67" s="1" t="s">
        <v>15</v>
      </c>
      <c r="H67" s="40"/>
      <c r="I67" s="38">
        <f t="shared" si="0"/>
        <v>0</v>
      </c>
    </row>
    <row r="68" spans="1:9" x14ac:dyDescent="0.2">
      <c r="A68" s="1">
        <v>3795</v>
      </c>
      <c r="B68" s="1">
        <v>41</v>
      </c>
      <c r="C68" s="1" t="s">
        <v>645</v>
      </c>
      <c r="D68" s="1" t="s">
        <v>777</v>
      </c>
      <c r="E68" s="25"/>
      <c r="F68" s="1">
        <v>50</v>
      </c>
      <c r="G68" s="1" t="s">
        <v>15</v>
      </c>
      <c r="H68" s="40"/>
      <c r="I68" s="38">
        <f t="shared" si="0"/>
        <v>0</v>
      </c>
    </row>
    <row r="69" spans="1:9" x14ac:dyDescent="0.2">
      <c r="A69" s="1">
        <v>3796</v>
      </c>
      <c r="B69" s="1">
        <v>41</v>
      </c>
      <c r="C69" s="1" t="s">
        <v>645</v>
      </c>
      <c r="D69" s="1" t="s">
        <v>778</v>
      </c>
      <c r="E69" s="25"/>
      <c r="F69" s="1">
        <v>11</v>
      </c>
      <c r="G69" s="1" t="s">
        <v>15</v>
      </c>
      <c r="H69" s="40"/>
      <c r="I69" s="38">
        <f t="shared" si="0"/>
        <v>0</v>
      </c>
    </row>
    <row r="70" spans="1:9" x14ac:dyDescent="0.2">
      <c r="A70" s="1">
        <v>3797</v>
      </c>
      <c r="B70" s="1">
        <v>41</v>
      </c>
      <c r="C70" s="1" t="s">
        <v>645</v>
      </c>
      <c r="D70" s="1" t="s">
        <v>779</v>
      </c>
      <c r="E70" s="25"/>
      <c r="F70" s="1">
        <v>3</v>
      </c>
      <c r="G70" s="1" t="s">
        <v>15</v>
      </c>
      <c r="H70" s="40"/>
      <c r="I70" s="38">
        <f t="shared" si="0"/>
        <v>0</v>
      </c>
    </row>
    <row r="71" spans="1:9" x14ac:dyDescent="0.2">
      <c r="A71" s="1">
        <v>3798</v>
      </c>
      <c r="B71" s="1">
        <v>41</v>
      </c>
      <c r="C71" s="1" t="s">
        <v>645</v>
      </c>
      <c r="D71" s="1" t="s">
        <v>780</v>
      </c>
      <c r="E71" s="25"/>
      <c r="F71" s="1">
        <v>1</v>
      </c>
      <c r="G71" s="1" t="s">
        <v>15</v>
      </c>
      <c r="H71" s="40"/>
      <c r="I71" s="38">
        <f t="shared" si="0"/>
        <v>0</v>
      </c>
    </row>
    <row r="72" spans="1:9" x14ac:dyDescent="0.2">
      <c r="A72" s="1">
        <v>3799</v>
      </c>
      <c r="B72" s="1">
        <v>41</v>
      </c>
      <c r="C72" s="1" t="s">
        <v>645</v>
      </c>
      <c r="D72" s="1" t="s">
        <v>781</v>
      </c>
      <c r="E72" s="25"/>
      <c r="F72" s="1">
        <v>1</v>
      </c>
      <c r="G72" s="1" t="s">
        <v>15</v>
      </c>
      <c r="H72" s="40"/>
      <c r="I72" s="38">
        <f t="shared" si="0"/>
        <v>0</v>
      </c>
    </row>
    <row r="73" spans="1:9" x14ac:dyDescent="0.2">
      <c r="A73" s="1">
        <v>2039</v>
      </c>
      <c r="B73" s="1">
        <v>42</v>
      </c>
      <c r="C73" s="1" t="s">
        <v>658</v>
      </c>
      <c r="D73" s="1" t="s">
        <v>566</v>
      </c>
      <c r="E73" s="25"/>
      <c r="F73" s="1">
        <v>18.3</v>
      </c>
      <c r="G73" s="1" t="s">
        <v>15</v>
      </c>
      <c r="H73" s="40"/>
      <c r="I73" s="38">
        <f t="shared" si="0"/>
        <v>0</v>
      </c>
    </row>
    <row r="74" spans="1:9" x14ac:dyDescent="0.2">
      <c r="A74" s="1">
        <v>2040</v>
      </c>
      <c r="B74" s="1">
        <v>42</v>
      </c>
      <c r="C74" s="1" t="s">
        <v>658</v>
      </c>
      <c r="D74" s="1" t="s">
        <v>568</v>
      </c>
      <c r="E74" s="25"/>
      <c r="F74" s="1">
        <v>9.6</v>
      </c>
      <c r="G74" s="1" t="s">
        <v>15</v>
      </c>
      <c r="H74" s="40"/>
      <c r="I74" s="38">
        <f t="shared" ref="I74:I97" si="1">F74*H74</f>
        <v>0</v>
      </c>
    </row>
    <row r="75" spans="1:9" x14ac:dyDescent="0.2">
      <c r="A75" s="1">
        <v>2041</v>
      </c>
      <c r="B75" s="1">
        <v>42</v>
      </c>
      <c r="C75" s="1" t="s">
        <v>658</v>
      </c>
      <c r="D75" s="1" t="s">
        <v>570</v>
      </c>
      <c r="E75" s="25"/>
      <c r="F75" s="1">
        <v>2.7</v>
      </c>
      <c r="G75" s="1" t="s">
        <v>15</v>
      </c>
      <c r="H75" s="40"/>
      <c r="I75" s="38">
        <f t="shared" si="1"/>
        <v>0</v>
      </c>
    </row>
    <row r="76" spans="1:9" x14ac:dyDescent="0.2">
      <c r="A76" s="1">
        <v>2042</v>
      </c>
      <c r="B76" s="1">
        <v>42</v>
      </c>
      <c r="C76" s="1" t="s">
        <v>658</v>
      </c>
      <c r="D76" s="1" t="s">
        <v>572</v>
      </c>
      <c r="E76" s="25"/>
      <c r="F76" s="1">
        <v>1</v>
      </c>
      <c r="G76" s="1" t="s">
        <v>15</v>
      </c>
      <c r="H76" s="40"/>
      <c r="I76" s="38">
        <f t="shared" si="1"/>
        <v>0</v>
      </c>
    </row>
    <row r="77" spans="1:9" x14ac:dyDescent="0.2">
      <c r="A77" s="1">
        <v>2044</v>
      </c>
      <c r="B77" s="1">
        <v>42</v>
      </c>
      <c r="C77" s="1" t="s">
        <v>658</v>
      </c>
      <c r="D77" s="1" t="s">
        <v>574</v>
      </c>
      <c r="E77" s="25"/>
      <c r="F77" s="1">
        <v>1</v>
      </c>
      <c r="G77" s="1" t="s">
        <v>15</v>
      </c>
      <c r="H77" s="40"/>
      <c r="I77" s="38">
        <f t="shared" si="1"/>
        <v>0</v>
      </c>
    </row>
    <row r="78" spans="1:9" x14ac:dyDescent="0.2">
      <c r="A78" s="1">
        <v>3629</v>
      </c>
      <c r="B78" s="1">
        <v>43</v>
      </c>
      <c r="C78" s="1" t="s">
        <v>654</v>
      </c>
      <c r="D78" s="1" t="s">
        <v>576</v>
      </c>
      <c r="E78" s="25"/>
      <c r="F78" s="1">
        <v>1</v>
      </c>
      <c r="G78" s="1" t="s">
        <v>15</v>
      </c>
      <c r="H78" s="40"/>
      <c r="I78" s="38">
        <f t="shared" si="1"/>
        <v>0</v>
      </c>
    </row>
    <row r="79" spans="1:9" x14ac:dyDescent="0.2">
      <c r="A79" s="1">
        <v>3771</v>
      </c>
      <c r="B79" s="1">
        <v>44</v>
      </c>
      <c r="C79" s="1" t="s">
        <v>655</v>
      </c>
      <c r="D79" s="1" t="s">
        <v>578</v>
      </c>
      <c r="E79" s="25"/>
      <c r="F79" s="1">
        <v>7.25</v>
      </c>
      <c r="G79" s="1" t="s">
        <v>782</v>
      </c>
      <c r="H79" s="40"/>
      <c r="I79" s="38">
        <f t="shared" si="1"/>
        <v>0</v>
      </c>
    </row>
    <row r="80" spans="1:9" x14ac:dyDescent="0.2">
      <c r="A80" s="1">
        <v>3477</v>
      </c>
      <c r="B80" s="1">
        <v>45</v>
      </c>
      <c r="C80" s="1" t="s">
        <v>644</v>
      </c>
      <c r="D80" s="1" t="s">
        <v>580</v>
      </c>
      <c r="E80" s="25"/>
      <c r="F80" s="1">
        <v>16</v>
      </c>
      <c r="G80" s="1" t="s">
        <v>15</v>
      </c>
      <c r="H80" s="40"/>
      <c r="I80" s="38">
        <f t="shared" si="1"/>
        <v>0</v>
      </c>
    </row>
    <row r="81" spans="1:9" x14ac:dyDescent="0.2">
      <c r="A81" s="1">
        <v>3478</v>
      </c>
      <c r="B81" s="1">
        <v>45</v>
      </c>
      <c r="C81" s="1" t="s">
        <v>644</v>
      </c>
      <c r="D81" s="1" t="s">
        <v>582</v>
      </c>
      <c r="E81" s="25"/>
      <c r="F81" s="1">
        <v>89</v>
      </c>
      <c r="G81" s="1" t="s">
        <v>15</v>
      </c>
      <c r="H81" s="40"/>
      <c r="I81" s="38">
        <f t="shared" si="1"/>
        <v>0</v>
      </c>
    </row>
    <row r="82" spans="1:9" x14ac:dyDescent="0.2">
      <c r="A82" s="1">
        <v>3480</v>
      </c>
      <c r="B82" s="1">
        <v>45</v>
      </c>
      <c r="C82" s="1" t="s">
        <v>644</v>
      </c>
      <c r="D82" s="1" t="s">
        <v>584</v>
      </c>
      <c r="E82" s="25"/>
      <c r="F82" s="1">
        <v>5</v>
      </c>
      <c r="G82" s="1" t="s">
        <v>15</v>
      </c>
      <c r="H82" s="40"/>
      <c r="I82" s="38">
        <f t="shared" si="1"/>
        <v>0</v>
      </c>
    </row>
    <row r="83" spans="1:9" x14ac:dyDescent="0.2">
      <c r="A83" s="1">
        <v>3481</v>
      </c>
      <c r="B83" s="1">
        <v>45</v>
      </c>
      <c r="C83" s="1" t="s">
        <v>644</v>
      </c>
      <c r="D83" s="1" t="s">
        <v>586</v>
      </c>
      <c r="E83" s="25"/>
      <c r="F83" s="1">
        <v>3</v>
      </c>
      <c r="G83" s="1" t="s">
        <v>15</v>
      </c>
      <c r="H83" s="40"/>
      <c r="I83" s="38">
        <f t="shared" si="1"/>
        <v>0</v>
      </c>
    </row>
    <row r="84" spans="1:9" x14ac:dyDescent="0.2">
      <c r="A84" s="1">
        <v>3479</v>
      </c>
      <c r="B84" s="1">
        <v>45</v>
      </c>
      <c r="C84" s="1" t="s">
        <v>644</v>
      </c>
      <c r="D84" s="1" t="s">
        <v>588</v>
      </c>
      <c r="E84" s="25"/>
      <c r="F84" s="1">
        <v>24</v>
      </c>
      <c r="G84" s="1" t="s">
        <v>15</v>
      </c>
      <c r="H84" s="40"/>
      <c r="I84" s="38">
        <f t="shared" si="1"/>
        <v>0</v>
      </c>
    </row>
    <row r="85" spans="1:9" x14ac:dyDescent="0.2">
      <c r="A85" s="1">
        <v>3482</v>
      </c>
      <c r="B85" s="1">
        <v>45</v>
      </c>
      <c r="C85" s="1" t="s">
        <v>644</v>
      </c>
      <c r="D85" s="1" t="s">
        <v>590</v>
      </c>
      <c r="E85" s="25"/>
      <c r="F85" s="1">
        <v>5</v>
      </c>
      <c r="G85" s="1" t="s">
        <v>15</v>
      </c>
      <c r="H85" s="40"/>
      <c r="I85" s="38">
        <f t="shared" si="1"/>
        <v>0</v>
      </c>
    </row>
    <row r="86" spans="1:9" x14ac:dyDescent="0.2">
      <c r="A86" s="1">
        <v>2917</v>
      </c>
      <c r="B86" s="1">
        <v>45</v>
      </c>
      <c r="C86" s="1" t="s">
        <v>644</v>
      </c>
      <c r="D86" s="1" t="s">
        <v>592</v>
      </c>
      <c r="E86" s="25"/>
      <c r="F86" s="1">
        <v>23</v>
      </c>
      <c r="G86" s="1" t="s">
        <v>15</v>
      </c>
      <c r="H86" s="40"/>
      <c r="I86" s="38">
        <f t="shared" si="1"/>
        <v>0</v>
      </c>
    </row>
    <row r="87" spans="1:9" x14ac:dyDescent="0.2">
      <c r="A87" s="1">
        <v>3011</v>
      </c>
      <c r="B87" s="1">
        <v>45</v>
      </c>
      <c r="C87" s="1" t="s">
        <v>644</v>
      </c>
      <c r="D87" s="1" t="s">
        <v>594</v>
      </c>
      <c r="E87" s="25"/>
      <c r="F87" s="1">
        <v>96</v>
      </c>
      <c r="G87" s="1" t="s">
        <v>15</v>
      </c>
      <c r="H87" s="40"/>
      <c r="I87" s="38">
        <f t="shared" si="1"/>
        <v>0</v>
      </c>
    </row>
    <row r="88" spans="1:9" x14ac:dyDescent="0.2">
      <c r="A88" s="1">
        <v>2918</v>
      </c>
      <c r="B88" s="1">
        <v>45</v>
      </c>
      <c r="C88" s="1" t="s">
        <v>644</v>
      </c>
      <c r="D88" s="1" t="s">
        <v>596</v>
      </c>
      <c r="E88" s="25"/>
      <c r="F88" s="1">
        <v>3</v>
      </c>
      <c r="G88" s="1" t="s">
        <v>15</v>
      </c>
      <c r="H88" s="40"/>
      <c r="I88" s="38">
        <f t="shared" si="1"/>
        <v>0</v>
      </c>
    </row>
    <row r="89" spans="1:9" x14ac:dyDescent="0.2">
      <c r="A89" s="1">
        <v>2537</v>
      </c>
      <c r="B89" s="1">
        <v>45</v>
      </c>
      <c r="C89" s="1" t="s">
        <v>644</v>
      </c>
      <c r="D89" s="1" t="s">
        <v>598</v>
      </c>
      <c r="E89" s="25"/>
      <c r="F89" s="1">
        <v>1</v>
      </c>
      <c r="G89" s="1" t="s">
        <v>15</v>
      </c>
      <c r="H89" s="40"/>
      <c r="I89" s="38">
        <f t="shared" si="1"/>
        <v>0</v>
      </c>
    </row>
    <row r="90" spans="1:9" x14ac:dyDescent="0.2">
      <c r="A90" s="1">
        <v>4007</v>
      </c>
      <c r="B90" s="1">
        <v>45</v>
      </c>
      <c r="C90" s="1" t="s">
        <v>644</v>
      </c>
      <c r="D90" s="1" t="s">
        <v>600</v>
      </c>
      <c r="E90" s="25"/>
      <c r="F90" s="1">
        <v>2</v>
      </c>
      <c r="G90" s="1" t="s">
        <v>15</v>
      </c>
      <c r="H90" s="40"/>
      <c r="I90" s="38">
        <f t="shared" si="1"/>
        <v>0</v>
      </c>
    </row>
    <row r="91" spans="1:9" x14ac:dyDescent="0.2">
      <c r="A91" s="1">
        <v>3980</v>
      </c>
      <c r="B91" s="1">
        <v>45</v>
      </c>
      <c r="C91" s="1" t="s">
        <v>644</v>
      </c>
      <c r="D91" s="1" t="s">
        <v>602</v>
      </c>
      <c r="E91" s="25"/>
      <c r="F91" s="1">
        <v>1</v>
      </c>
      <c r="G91" s="1" t="s">
        <v>15</v>
      </c>
      <c r="H91" s="40"/>
      <c r="I91" s="38">
        <f t="shared" si="1"/>
        <v>0</v>
      </c>
    </row>
    <row r="92" spans="1:9" x14ac:dyDescent="0.2">
      <c r="A92" s="1">
        <v>3787</v>
      </c>
      <c r="B92" s="1">
        <v>45</v>
      </c>
      <c r="C92" s="1" t="s">
        <v>644</v>
      </c>
      <c r="D92" s="1" t="s">
        <v>604</v>
      </c>
      <c r="E92" s="25"/>
      <c r="F92" s="1">
        <v>25</v>
      </c>
      <c r="G92" s="1" t="s">
        <v>15</v>
      </c>
      <c r="H92" s="40"/>
      <c r="I92" s="38">
        <f t="shared" si="1"/>
        <v>0</v>
      </c>
    </row>
    <row r="93" spans="1:9" x14ac:dyDescent="0.2">
      <c r="A93" s="1">
        <v>3788</v>
      </c>
      <c r="B93" s="1">
        <v>45</v>
      </c>
      <c r="C93" s="1" t="s">
        <v>644</v>
      </c>
      <c r="D93" s="1" t="s">
        <v>606</v>
      </c>
      <c r="E93" s="25"/>
      <c r="F93" s="1">
        <v>27</v>
      </c>
      <c r="G93" s="1" t="s">
        <v>15</v>
      </c>
      <c r="H93" s="40"/>
      <c r="I93" s="38">
        <f t="shared" si="1"/>
        <v>0</v>
      </c>
    </row>
    <row r="94" spans="1:9" x14ac:dyDescent="0.2">
      <c r="A94" s="1">
        <v>2887</v>
      </c>
      <c r="B94" s="1">
        <v>45</v>
      </c>
      <c r="C94" s="1" t="s">
        <v>644</v>
      </c>
      <c r="D94" s="1" t="s">
        <v>608</v>
      </c>
      <c r="E94" s="25"/>
      <c r="F94" s="1">
        <v>1</v>
      </c>
      <c r="G94" s="1" t="s">
        <v>15</v>
      </c>
      <c r="H94" s="40"/>
      <c r="I94" s="38">
        <f t="shared" si="1"/>
        <v>0</v>
      </c>
    </row>
    <row r="95" spans="1:9" x14ac:dyDescent="0.2">
      <c r="A95" s="1">
        <v>2657</v>
      </c>
      <c r="B95" s="1">
        <v>45</v>
      </c>
      <c r="C95" s="1" t="s">
        <v>644</v>
      </c>
      <c r="D95" s="1" t="s">
        <v>610</v>
      </c>
      <c r="E95" s="25"/>
      <c r="F95" s="1">
        <v>2</v>
      </c>
      <c r="G95" s="1" t="s">
        <v>15</v>
      </c>
      <c r="H95" s="40"/>
      <c r="I95" s="38">
        <f t="shared" si="1"/>
        <v>0</v>
      </c>
    </row>
    <row r="96" spans="1:9" x14ac:dyDescent="0.2">
      <c r="A96" s="1">
        <v>3962</v>
      </c>
      <c r="B96" s="1">
        <v>45</v>
      </c>
      <c r="C96" s="1" t="s">
        <v>644</v>
      </c>
      <c r="D96" s="1" t="s">
        <v>612</v>
      </c>
      <c r="E96" s="25"/>
      <c r="F96" s="1">
        <v>1</v>
      </c>
      <c r="G96" s="1" t="s">
        <v>15</v>
      </c>
      <c r="H96" s="40"/>
      <c r="I96" s="38">
        <f t="shared" si="1"/>
        <v>0</v>
      </c>
    </row>
    <row r="97" spans="1:9" x14ac:dyDescent="0.2">
      <c r="A97" s="1">
        <v>9166</v>
      </c>
      <c r="B97" s="1">
        <v>45</v>
      </c>
      <c r="C97" s="1" t="s">
        <v>644</v>
      </c>
      <c r="D97" s="1" t="s">
        <v>614</v>
      </c>
      <c r="E97" s="25"/>
      <c r="F97" s="1">
        <v>1</v>
      </c>
      <c r="G97" s="1" t="s">
        <v>15</v>
      </c>
      <c r="H97" s="40"/>
      <c r="I97" s="38">
        <f t="shared" si="1"/>
        <v>0</v>
      </c>
    </row>
    <row r="98" spans="1:9" x14ac:dyDescent="0.2">
      <c r="F98" s="32" t="s">
        <v>881</v>
      </c>
      <c r="I98" s="39">
        <f>SUM(I9:I97)</f>
        <v>0</v>
      </c>
    </row>
    <row r="100" spans="1:9" ht="14.25" x14ac:dyDescent="0.2">
      <c r="B100" s="8" t="s">
        <v>807</v>
      </c>
      <c r="C100" s="17"/>
      <c r="E100" s="9" t="s">
        <v>711</v>
      </c>
      <c r="F100" s="10" t="s">
        <v>809</v>
      </c>
    </row>
    <row r="101" spans="1:9" ht="14.25" x14ac:dyDescent="0.2">
      <c r="B101" s="8" t="s">
        <v>808</v>
      </c>
      <c r="C101" s="17"/>
      <c r="E101"/>
    </row>
    <row r="102" spans="1:9" ht="14.25" x14ac:dyDescent="0.2">
      <c r="B102" s="8"/>
      <c r="C102" s="5"/>
      <c r="E102"/>
      <c r="F102" s="519"/>
      <c r="G102" s="519"/>
      <c r="H102" s="519"/>
    </row>
  </sheetData>
  <customSheetViews>
    <customSheetView guid="{4B0E1DB3-FB24-45AC-833B-19C93D6E8F68}">
      <selection activeCell="C24" sqref="C24"/>
      <rowBreaks count="1" manualBreakCount="1">
        <brk id="50" max="8" man="1"/>
      </rowBreaks>
      <pageMargins left="0.23622047244094491" right="0.23622047244094491" top="0.59055118110236227" bottom="0.70866141732283472" header="0.31496062992125984" footer="0.31496062992125984"/>
      <pageSetup paperSize="9" scale="73" orientation="landscape" r:id="rId1"/>
      <headerFooter scaleWithDoc="0" alignWithMargins="0">
        <oddHeader>&amp;L&amp;"Arial,Poševno"&amp;9&amp;A&amp;C&amp;"Arial,Poševno"&amp;9&amp;K000000JN - Dobava materiala za javni vodovod&amp;R&amp;"Arial,Poševno"&amp;9OBRAZEC ŠT. 16</oddHeader>
        <oddFooter>&amp;C&amp;"Arial,Poševno"&amp;9Navodilo: Izpolnjujete samo zeleno označena polja. Ponudba mora biti datirana, žigosana in podpisana s strani osebe, ki je podpisnik ponudbe.
Stran &amp;P od &amp;N</oddFooter>
      </headerFooter>
    </customSheetView>
  </customSheetViews>
  <mergeCells count="3">
    <mergeCell ref="B8:C8"/>
    <mergeCell ref="F102:H102"/>
    <mergeCell ref="B2:I2"/>
  </mergeCells>
  <pageMargins left="0.23622047244094491" right="0.23622047244094491" top="0.59055118110236227" bottom="0.70866141732283472" header="0.31496062992125984" footer="0.31496062992125984"/>
  <pageSetup paperSize="9" scale="73" orientation="landscape" r:id="rId2"/>
  <headerFooter scaleWithDoc="0" alignWithMargins="0">
    <oddHeader>&amp;L&amp;"Arial,Poševno"&amp;9&amp;A&amp;C&amp;"Arial,Poševno"&amp;9&amp;K000000JN - Dobava materiala za javni vodovod&amp;R&amp;"Arial,Poševno"&amp;9OBRAZEC št. 11</oddHeader>
    <oddFooter>&amp;C&amp;"Arial,Poševno"&amp;9Navodilo: Izpolnjujete samo zeleno označena polja. Ponudba mora biti datirana, žigosana in podpisana s strani osebe, ki je podpisnik ponudbe.
Stran &amp;P od &amp;N</oddFooter>
  </headerFooter>
  <rowBreaks count="1" manualBreakCount="1">
    <brk id="50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tabColor rgb="FFFFC000"/>
    <pageSetUpPr autoPageBreaks="0" fitToPage="1"/>
  </sheetPr>
  <dimension ref="A1:AA554"/>
  <sheetViews>
    <sheetView showGridLines="0" topLeftCell="D1" zoomScaleNormal="100" zoomScaleSheetLayoutView="100" zoomScalePageLayoutView="86" workbookViewId="0">
      <selection activeCell="D1" sqref="D1"/>
    </sheetView>
  </sheetViews>
  <sheetFormatPr defaultRowHeight="12.75" x14ac:dyDescent="0.2"/>
  <cols>
    <col min="1" max="1" width="6" hidden="1" customWidth="1"/>
    <col min="2" max="2" width="8.85546875" hidden="1" customWidth="1"/>
    <col min="3" max="3" width="4" hidden="1" customWidth="1"/>
    <col min="4" max="4" width="5.7109375" customWidth="1"/>
    <col min="5" max="5" width="54.7109375" customWidth="1"/>
    <col min="6" max="6" width="6.5703125" style="34" customWidth="1"/>
    <col min="7" max="7" width="12.42578125" customWidth="1"/>
    <col min="8" max="8" width="3.42578125" customWidth="1"/>
    <col min="9" max="9" width="35.5703125" customWidth="1"/>
    <col min="10" max="10" width="12.5703125" style="34" hidden="1" customWidth="1"/>
    <col min="11" max="11" width="0" style="34" hidden="1" customWidth="1"/>
    <col min="12" max="12" width="0" hidden="1" customWidth="1"/>
    <col min="19" max="22" width="9" customWidth="1"/>
    <col min="23" max="23" width="9.140625" customWidth="1"/>
  </cols>
  <sheetData>
    <row r="1" spans="1:10" ht="20.25" x14ac:dyDescent="0.2">
      <c r="D1" s="107" t="s">
        <v>814</v>
      </c>
      <c r="E1" s="107"/>
      <c r="F1" s="107"/>
      <c r="G1" s="107"/>
      <c r="H1" s="107"/>
      <c r="I1" s="107"/>
      <c r="J1" s="120"/>
    </row>
    <row r="2" spans="1:10" ht="13.9" customHeight="1" x14ac:dyDescent="0.2">
      <c r="A2" s="121"/>
      <c r="B2" s="122"/>
      <c r="C2" s="122"/>
      <c r="D2" s="121"/>
      <c r="E2" s="123"/>
      <c r="F2" s="122"/>
      <c r="G2" s="121"/>
      <c r="H2" s="124"/>
      <c r="I2" s="124"/>
      <c r="J2" s="125" t="s">
        <v>713</v>
      </c>
    </row>
    <row r="3" spans="1:10" ht="13.9" customHeight="1" x14ac:dyDescent="0.2">
      <c r="A3" s="121"/>
      <c r="B3" s="122"/>
      <c r="C3" s="122"/>
      <c r="D3" s="504" t="s">
        <v>1426</v>
      </c>
      <c r="E3" s="504"/>
      <c r="F3" s="504"/>
      <c r="G3" s="504"/>
      <c r="H3" s="504"/>
      <c r="I3" s="504"/>
      <c r="J3" s="125" t="s">
        <v>1671</v>
      </c>
    </row>
    <row r="4" spans="1:10" ht="26.45" customHeight="1" x14ac:dyDescent="0.2">
      <c r="A4" s="121"/>
      <c r="B4" s="122"/>
      <c r="C4" s="122"/>
      <c r="D4" s="504" t="s">
        <v>1329</v>
      </c>
      <c r="E4" s="504"/>
      <c r="F4" s="504"/>
      <c r="G4" s="504"/>
      <c r="H4" s="504"/>
      <c r="I4" s="504"/>
      <c r="J4" s="126"/>
    </row>
    <row r="5" spans="1:10" ht="12.75" customHeight="1" x14ac:dyDescent="0.2">
      <c r="A5" s="121"/>
      <c r="B5" s="122"/>
      <c r="C5" s="122"/>
      <c r="D5" s="127"/>
      <c r="E5" s="127"/>
      <c r="F5" s="128"/>
      <c r="G5" s="127"/>
      <c r="H5" s="127"/>
      <c r="I5" s="124"/>
      <c r="J5" s="126"/>
    </row>
    <row r="6" spans="1:10" ht="13.9" customHeight="1" x14ac:dyDescent="0.2">
      <c r="A6" s="121"/>
      <c r="B6" s="122"/>
      <c r="C6" s="122"/>
      <c r="D6" s="507" t="s">
        <v>850</v>
      </c>
      <c r="E6" s="507"/>
      <c r="F6" s="507"/>
      <c r="G6" s="507"/>
      <c r="H6" s="507"/>
      <c r="I6" s="507"/>
      <c r="J6" s="126"/>
    </row>
    <row r="7" spans="1:10" ht="13.5" customHeight="1" x14ac:dyDescent="0.25">
      <c r="A7" s="121"/>
      <c r="B7" s="122"/>
      <c r="C7" s="122"/>
      <c r="D7" s="121"/>
      <c r="E7" s="129"/>
      <c r="F7" s="122"/>
      <c r="G7" s="121"/>
      <c r="H7" s="124"/>
      <c r="I7" s="124"/>
      <c r="J7" s="126"/>
    </row>
    <row r="8" spans="1:10" ht="13.9" customHeight="1" x14ac:dyDescent="0.2">
      <c r="A8" s="121"/>
      <c r="B8" s="122"/>
      <c r="C8" s="122"/>
      <c r="D8" s="121"/>
      <c r="E8" s="6" t="s">
        <v>829</v>
      </c>
      <c r="F8" s="130"/>
      <c r="G8" s="131"/>
      <c r="H8" s="132"/>
      <c r="I8" s="132"/>
      <c r="J8" s="126"/>
    </row>
    <row r="9" spans="1:10" ht="16.149999999999999" customHeight="1" x14ac:dyDescent="0.25">
      <c r="A9" s="133"/>
      <c r="B9" s="133"/>
      <c r="C9" s="122"/>
      <c r="D9" s="121"/>
      <c r="E9" s="134"/>
      <c r="F9" s="130"/>
      <c r="G9" s="131"/>
      <c r="H9" s="132"/>
      <c r="I9" s="132"/>
      <c r="J9" s="135"/>
    </row>
    <row r="10" spans="1:10" ht="13.9" customHeight="1" x14ac:dyDescent="0.2">
      <c r="A10" s="121"/>
      <c r="B10" s="122"/>
      <c r="C10" s="122"/>
      <c r="D10" s="121"/>
      <c r="E10" s="43"/>
      <c r="F10" s="130"/>
      <c r="G10" s="131"/>
      <c r="H10" s="132"/>
      <c r="I10" s="132"/>
      <c r="J10" s="126"/>
    </row>
    <row r="11" spans="1:10" ht="13.9" customHeight="1" x14ac:dyDescent="0.2">
      <c r="A11" s="121"/>
      <c r="B11" s="122"/>
      <c r="C11" s="122"/>
      <c r="D11" s="121"/>
      <c r="E11" s="137"/>
      <c r="F11" s="130"/>
      <c r="G11" s="131"/>
      <c r="H11" s="132"/>
      <c r="I11" s="132"/>
      <c r="J11" s="126"/>
    </row>
    <row r="12" spans="1:10" ht="13.9" customHeight="1" x14ac:dyDescent="0.2">
      <c r="A12" s="121"/>
      <c r="B12" s="122"/>
      <c r="C12" s="122"/>
      <c r="D12" s="138" t="s">
        <v>686</v>
      </c>
      <c r="E12" s="139" t="s">
        <v>656</v>
      </c>
      <c r="F12" s="140"/>
      <c r="G12" s="141"/>
      <c r="H12" s="139"/>
      <c r="I12" s="138" t="s">
        <v>803</v>
      </c>
      <c r="J12" s="126"/>
    </row>
    <row r="13" spans="1:10" ht="13.9" customHeight="1" x14ac:dyDescent="0.2">
      <c r="A13" s="121"/>
      <c r="B13" s="122"/>
      <c r="C13" s="122"/>
      <c r="D13" s="121"/>
      <c r="E13" s="137"/>
      <c r="F13" s="130"/>
      <c r="G13" s="131"/>
      <c r="H13" s="132"/>
      <c r="I13" s="132"/>
      <c r="J13" s="126"/>
    </row>
    <row r="14" spans="1:10" ht="13.9" customHeight="1" x14ac:dyDescent="0.2">
      <c r="A14" s="121"/>
      <c r="B14" s="122"/>
      <c r="C14" s="122"/>
      <c r="D14" s="142">
        <v>2</v>
      </c>
      <c r="E14" s="143" t="s">
        <v>798</v>
      </c>
      <c r="F14" s="144"/>
      <c r="G14" s="145"/>
      <c r="H14" s="143"/>
      <c r="I14" s="143"/>
      <c r="J14" s="126"/>
    </row>
    <row r="15" spans="1:10" ht="13.9" customHeight="1" x14ac:dyDescent="0.2">
      <c r="A15" s="121" t="s">
        <v>390</v>
      </c>
      <c r="B15" s="121" t="s">
        <v>390</v>
      </c>
      <c r="C15" s="122"/>
      <c r="D15" s="146" t="s">
        <v>837</v>
      </c>
      <c r="E15" s="147" t="s">
        <v>795</v>
      </c>
      <c r="F15" s="148"/>
      <c r="G15" s="137"/>
      <c r="H15" s="149"/>
      <c r="I15" s="149"/>
      <c r="J15" s="126"/>
    </row>
    <row r="16" spans="1:10" ht="13.9" customHeight="1" x14ac:dyDescent="0.25">
      <c r="A16" s="133"/>
      <c r="B16" s="133"/>
      <c r="D16" s="146" t="s">
        <v>924</v>
      </c>
      <c r="E16" s="147" t="s">
        <v>796</v>
      </c>
      <c r="F16" s="148"/>
      <c r="G16" s="137"/>
      <c r="H16" s="149"/>
      <c r="I16" s="149"/>
      <c r="J16" s="126"/>
    </row>
    <row r="17" spans="1:20" ht="13.9" customHeight="1" x14ac:dyDescent="0.25">
      <c r="A17" s="133"/>
      <c r="B17" s="133"/>
      <c r="D17" s="146" t="s">
        <v>925</v>
      </c>
      <c r="E17" s="147" t="s">
        <v>797</v>
      </c>
      <c r="F17" s="148"/>
      <c r="G17" s="137"/>
      <c r="H17" s="149"/>
      <c r="I17" s="149"/>
      <c r="J17" s="122"/>
    </row>
    <row r="18" spans="1:20" ht="13.9" customHeight="1" x14ac:dyDescent="0.25">
      <c r="A18" s="133"/>
      <c r="B18" s="133"/>
      <c r="D18" s="121"/>
      <c r="E18" s="150" t="s">
        <v>688</v>
      </c>
      <c r="F18" s="44"/>
      <c r="G18" s="131"/>
      <c r="H18" s="132"/>
      <c r="I18" s="132"/>
      <c r="J18" s="122" t="s">
        <v>713</v>
      </c>
      <c r="K18" s="34">
        <f>IF(F18=J18,1,0)</f>
        <v>0</v>
      </c>
    </row>
    <row r="19" spans="1:20" ht="6" customHeight="1" x14ac:dyDescent="0.25">
      <c r="A19" s="133"/>
      <c r="B19" s="133"/>
      <c r="C19" s="122"/>
      <c r="D19" s="121"/>
      <c r="E19" s="152"/>
      <c r="F19" s="164"/>
      <c r="G19" s="131"/>
      <c r="H19" s="132"/>
      <c r="I19" s="132"/>
      <c r="J19" s="122"/>
    </row>
    <row r="20" spans="1:20" ht="13.9" customHeight="1" x14ac:dyDescent="0.25">
      <c r="A20" s="133"/>
      <c r="B20" s="133"/>
      <c r="C20" s="122"/>
      <c r="D20" s="142">
        <v>3</v>
      </c>
      <c r="E20" s="143" t="s">
        <v>665</v>
      </c>
      <c r="F20" s="144"/>
      <c r="G20" s="143"/>
      <c r="H20" s="143"/>
      <c r="I20" s="143"/>
      <c r="J20" s="128"/>
    </row>
    <row r="21" spans="1:20" ht="13.9" customHeight="1" x14ac:dyDescent="0.2">
      <c r="A21" s="121" t="s">
        <v>226</v>
      </c>
      <c r="B21" s="121" t="s">
        <v>226</v>
      </c>
      <c r="C21" s="122"/>
      <c r="D21" s="153" t="s">
        <v>967</v>
      </c>
      <c r="E21" s="505" t="s">
        <v>1321</v>
      </c>
      <c r="F21" s="505"/>
      <c r="G21" s="505"/>
      <c r="H21" s="505"/>
      <c r="I21" s="505"/>
      <c r="J21" s="128"/>
      <c r="O21" s="155"/>
    </row>
    <row r="22" spans="1:20" ht="13.9" customHeight="1" x14ac:dyDescent="0.2">
      <c r="A22" s="121"/>
      <c r="B22" s="121"/>
      <c r="C22" s="122"/>
      <c r="D22" s="153"/>
      <c r="E22" s="506" t="s">
        <v>828</v>
      </c>
      <c r="F22" s="506"/>
      <c r="G22" s="506"/>
      <c r="H22" s="154"/>
      <c r="I22" s="154"/>
      <c r="J22" s="156"/>
      <c r="K22" s="33"/>
    </row>
    <row r="23" spans="1:20" ht="13.9" customHeight="1" x14ac:dyDescent="0.25">
      <c r="A23" s="133"/>
      <c r="B23" s="133"/>
      <c r="C23" s="122"/>
      <c r="D23" s="146" t="s">
        <v>968</v>
      </c>
      <c r="E23" s="157" t="s">
        <v>1346</v>
      </c>
      <c r="F23" s="148"/>
      <c r="G23" s="137"/>
      <c r="H23" s="149"/>
      <c r="I23" s="149"/>
      <c r="J23" s="156"/>
      <c r="K23" s="33"/>
      <c r="L23" s="4"/>
      <c r="O23" s="155"/>
    </row>
    <row r="24" spans="1:20" ht="13.9" customHeight="1" x14ac:dyDescent="0.25">
      <c r="A24" s="133"/>
      <c r="B24" s="133"/>
      <c r="C24" s="122"/>
      <c r="D24" s="121"/>
      <c r="E24" s="150" t="s">
        <v>688</v>
      </c>
      <c r="F24" s="44"/>
      <c r="G24" s="131"/>
      <c r="H24" s="132"/>
      <c r="I24" s="132"/>
      <c r="J24" s="122" t="s">
        <v>713</v>
      </c>
      <c r="K24" s="34">
        <f>IF(F24=J24,1,0)</f>
        <v>0</v>
      </c>
      <c r="L24" s="4"/>
      <c r="O24" s="158"/>
      <c r="P24" s="158"/>
      <c r="Q24" s="158"/>
      <c r="R24" s="158"/>
      <c r="S24" s="158"/>
      <c r="T24" s="158"/>
    </row>
    <row r="25" spans="1:20" ht="6" customHeight="1" x14ac:dyDescent="0.25">
      <c r="A25" s="133"/>
      <c r="B25" s="133"/>
      <c r="C25" s="122"/>
      <c r="D25" s="121"/>
      <c r="E25" s="152"/>
      <c r="F25" s="164"/>
      <c r="G25" s="131"/>
      <c r="H25" s="132"/>
      <c r="I25" s="132"/>
      <c r="J25" s="122"/>
    </row>
    <row r="26" spans="1:20" ht="13.9" customHeight="1" x14ac:dyDescent="0.2">
      <c r="A26" s="159"/>
      <c r="B26" s="159"/>
      <c r="C26" s="122"/>
      <c r="D26" s="142">
        <v>4</v>
      </c>
      <c r="E26" s="143" t="s">
        <v>661</v>
      </c>
      <c r="F26" s="144"/>
      <c r="G26" s="143"/>
      <c r="H26" s="143"/>
      <c r="I26" s="143"/>
      <c r="J26" s="128"/>
    </row>
    <row r="27" spans="1:20" ht="13.9" customHeight="1" x14ac:dyDescent="0.2">
      <c r="A27" s="159"/>
      <c r="B27" s="159"/>
      <c r="C27" s="122"/>
      <c r="D27" s="153" t="s">
        <v>969</v>
      </c>
      <c r="E27" s="505" t="s">
        <v>1321</v>
      </c>
      <c r="F27" s="505"/>
      <c r="G27" s="505"/>
      <c r="H27" s="505"/>
      <c r="I27" s="505"/>
      <c r="J27" s="128"/>
      <c r="O27" s="155"/>
    </row>
    <row r="28" spans="1:20" ht="13.9" customHeight="1" x14ac:dyDescent="0.2">
      <c r="A28" s="121" t="s">
        <v>286</v>
      </c>
      <c r="B28" s="121" t="s">
        <v>286</v>
      </c>
      <c r="C28" s="122"/>
      <c r="D28" s="153"/>
      <c r="E28" s="506" t="s">
        <v>828</v>
      </c>
      <c r="F28" s="506"/>
      <c r="G28" s="506"/>
      <c r="H28" s="154"/>
      <c r="I28" s="154"/>
      <c r="J28" s="122"/>
    </row>
    <row r="29" spans="1:20" ht="13.9" customHeight="1" x14ac:dyDescent="0.2">
      <c r="A29" s="121"/>
      <c r="B29" s="121"/>
      <c r="C29" s="122"/>
      <c r="D29" s="121"/>
      <c r="E29" s="150" t="s">
        <v>688</v>
      </c>
      <c r="F29" s="44"/>
      <c r="G29" s="131"/>
      <c r="H29" s="132"/>
      <c r="I29" s="132"/>
      <c r="J29" s="122" t="s">
        <v>713</v>
      </c>
      <c r="K29" s="34">
        <f>IF(F29=J29,1,0)</f>
        <v>0</v>
      </c>
    </row>
    <row r="30" spans="1:20" ht="6" customHeight="1" x14ac:dyDescent="0.25">
      <c r="A30" s="133"/>
      <c r="B30" s="133"/>
      <c r="C30" s="122"/>
      <c r="D30" s="121"/>
      <c r="E30" s="152"/>
      <c r="F30" s="164"/>
      <c r="G30" s="131"/>
      <c r="H30" s="132"/>
      <c r="I30" s="132"/>
      <c r="J30" s="122"/>
    </row>
    <row r="31" spans="1:20" ht="13.9" customHeight="1" x14ac:dyDescent="0.25">
      <c r="A31" s="133"/>
      <c r="B31" s="133"/>
      <c r="C31" s="122"/>
      <c r="D31" s="142">
        <v>5</v>
      </c>
      <c r="E31" s="143" t="s">
        <v>631</v>
      </c>
      <c r="F31" s="144"/>
      <c r="G31" s="143"/>
      <c r="H31" s="143"/>
      <c r="I31" s="143"/>
      <c r="J31" s="128"/>
    </row>
    <row r="32" spans="1:20" ht="13.9" customHeight="1" x14ac:dyDescent="0.25">
      <c r="A32" s="133"/>
      <c r="B32" s="133"/>
      <c r="C32" s="122"/>
      <c r="D32" s="153" t="s">
        <v>970</v>
      </c>
      <c r="E32" s="505" t="s">
        <v>1321</v>
      </c>
      <c r="F32" s="505"/>
      <c r="G32" s="505"/>
      <c r="H32" s="505"/>
      <c r="I32" s="505"/>
      <c r="J32" s="128"/>
      <c r="O32" s="155"/>
    </row>
    <row r="33" spans="1:15" ht="13.9" customHeight="1" x14ac:dyDescent="0.2">
      <c r="A33" s="121" t="s">
        <v>164</v>
      </c>
      <c r="B33" s="121" t="s">
        <v>164</v>
      </c>
      <c r="C33" s="122"/>
      <c r="D33" s="153"/>
      <c r="E33" s="506" t="s">
        <v>828</v>
      </c>
      <c r="F33" s="506"/>
      <c r="G33" s="506"/>
      <c r="H33" s="154"/>
      <c r="I33" s="154"/>
      <c r="J33" s="122"/>
      <c r="O33" s="155"/>
    </row>
    <row r="34" spans="1:15" ht="13.9" customHeight="1" x14ac:dyDescent="0.2">
      <c r="A34" s="121"/>
      <c r="B34" s="121"/>
      <c r="C34" s="122"/>
      <c r="D34" s="121"/>
      <c r="E34" s="150" t="s">
        <v>688</v>
      </c>
      <c r="F34" s="44"/>
      <c r="G34" s="131"/>
      <c r="H34" s="132"/>
      <c r="I34" s="132"/>
      <c r="J34" s="122" t="s">
        <v>713</v>
      </c>
      <c r="K34" s="34">
        <f>IF(F34=J34,1,0)</f>
        <v>0</v>
      </c>
    </row>
    <row r="35" spans="1:15" ht="6" customHeight="1" x14ac:dyDescent="0.25">
      <c r="A35" s="133"/>
      <c r="B35" s="133"/>
      <c r="C35" s="122"/>
      <c r="D35" s="121"/>
      <c r="E35" s="152"/>
      <c r="F35" s="164"/>
      <c r="G35" s="131"/>
      <c r="H35" s="132"/>
      <c r="I35" s="132"/>
      <c r="J35" s="122"/>
    </row>
    <row r="36" spans="1:15" ht="13.9" customHeight="1" x14ac:dyDescent="0.25">
      <c r="A36" s="133"/>
      <c r="B36" s="133"/>
      <c r="C36" s="122"/>
      <c r="D36" s="142">
        <v>7</v>
      </c>
      <c r="E36" s="143" t="s">
        <v>620</v>
      </c>
      <c r="F36" s="144"/>
      <c r="G36" s="143"/>
      <c r="H36" s="143"/>
      <c r="I36" s="143"/>
      <c r="J36" s="128"/>
    </row>
    <row r="37" spans="1:15" ht="13.9" customHeight="1" x14ac:dyDescent="0.25">
      <c r="A37" s="133"/>
      <c r="B37" s="133"/>
      <c r="C37" s="122"/>
      <c r="D37" s="146" t="s">
        <v>971</v>
      </c>
      <c r="E37" s="147" t="s">
        <v>704</v>
      </c>
      <c r="F37" s="148"/>
      <c r="G37" s="137"/>
      <c r="H37" s="149"/>
      <c r="I37" s="149"/>
      <c r="J37" s="33"/>
    </row>
    <row r="38" spans="1:15" ht="13.9" customHeight="1" x14ac:dyDescent="0.2">
      <c r="A38" s="121" t="s">
        <v>191</v>
      </c>
      <c r="B38" s="121" t="s">
        <v>191</v>
      </c>
      <c r="C38" s="122"/>
      <c r="D38" s="146" t="s">
        <v>972</v>
      </c>
      <c r="E38" s="147" t="s">
        <v>703</v>
      </c>
      <c r="F38" s="148"/>
      <c r="G38" s="137"/>
      <c r="H38" s="149"/>
      <c r="I38" s="149"/>
      <c r="J38" s="33"/>
    </row>
    <row r="39" spans="1:15" ht="13.9" customHeight="1" x14ac:dyDescent="0.25">
      <c r="A39" s="133"/>
      <c r="B39" s="133"/>
      <c r="C39" s="122"/>
      <c r="D39" s="146" t="s">
        <v>973</v>
      </c>
      <c r="E39" s="147" t="s">
        <v>1135</v>
      </c>
      <c r="F39" s="148"/>
      <c r="G39" s="137"/>
      <c r="H39" s="149"/>
      <c r="I39" s="149"/>
      <c r="J39" s="33"/>
    </row>
    <row r="40" spans="1:15" ht="13.9" customHeight="1" x14ac:dyDescent="0.25">
      <c r="A40" s="133"/>
      <c r="B40" s="133"/>
      <c r="C40" s="122"/>
      <c r="D40" s="146" t="s">
        <v>974</v>
      </c>
      <c r="E40" s="157" t="s">
        <v>705</v>
      </c>
      <c r="F40" s="148"/>
      <c r="G40" s="137"/>
      <c r="H40" s="149"/>
      <c r="I40" s="149"/>
      <c r="J40" s="33"/>
      <c r="O40" s="50"/>
    </row>
    <row r="41" spans="1:15" ht="13.9" customHeight="1" x14ac:dyDescent="0.25">
      <c r="A41" s="133"/>
      <c r="B41" s="133"/>
      <c r="C41" s="122"/>
      <c r="D41" s="146" t="s">
        <v>975</v>
      </c>
      <c r="E41" s="157" t="s">
        <v>1310</v>
      </c>
      <c r="F41" s="148"/>
      <c r="G41" s="137"/>
      <c r="H41" s="149"/>
      <c r="I41" s="149"/>
      <c r="J41" s="33"/>
      <c r="O41" s="155"/>
    </row>
    <row r="42" spans="1:15" ht="13.9" customHeight="1" x14ac:dyDescent="0.25">
      <c r="A42" s="133"/>
      <c r="B42" s="133"/>
      <c r="C42" s="122"/>
      <c r="D42" s="146" t="s">
        <v>976</v>
      </c>
      <c r="E42" s="157" t="s">
        <v>955</v>
      </c>
      <c r="F42" s="148"/>
      <c r="G42" s="137"/>
      <c r="H42" s="149"/>
      <c r="I42" s="149"/>
      <c r="J42" s="33"/>
    </row>
    <row r="43" spans="1:15" ht="13.9" customHeight="1" x14ac:dyDescent="0.25">
      <c r="A43" s="133"/>
      <c r="B43" s="133"/>
      <c r="C43" s="122"/>
      <c r="D43" s="121"/>
      <c r="E43" s="150" t="s">
        <v>688</v>
      </c>
      <c r="F43" s="44"/>
      <c r="G43" s="137"/>
      <c r="H43" s="132"/>
      <c r="I43" s="132"/>
      <c r="J43" s="122" t="s">
        <v>713</v>
      </c>
      <c r="K43" s="34">
        <f>IF(F43=J43,1,0)</f>
        <v>0</v>
      </c>
    </row>
    <row r="44" spans="1:15" ht="6" customHeight="1" x14ac:dyDescent="0.25">
      <c r="A44" s="133"/>
      <c r="B44" s="133"/>
      <c r="C44" s="122"/>
      <c r="D44" s="121"/>
      <c r="E44" s="152"/>
      <c r="F44" s="164"/>
      <c r="G44" s="131"/>
      <c r="H44" s="132"/>
      <c r="I44" s="132"/>
      <c r="J44" s="122"/>
    </row>
    <row r="45" spans="1:15" ht="13.9" customHeight="1" x14ac:dyDescent="0.25">
      <c r="A45" s="133"/>
      <c r="B45" s="133"/>
      <c r="C45" s="122"/>
      <c r="D45" s="142">
        <v>8</v>
      </c>
      <c r="E45" s="143" t="s">
        <v>622</v>
      </c>
      <c r="F45" s="144"/>
      <c r="G45" s="143"/>
      <c r="H45" s="143"/>
      <c r="I45" s="143"/>
      <c r="J45" s="122"/>
    </row>
    <row r="46" spans="1:15" ht="13.9" customHeight="1" x14ac:dyDescent="0.25">
      <c r="A46" s="133"/>
      <c r="B46" s="133"/>
      <c r="C46" s="122"/>
      <c r="D46" s="146" t="s">
        <v>977</v>
      </c>
      <c r="E46" s="157" t="s">
        <v>885</v>
      </c>
      <c r="F46" s="148"/>
      <c r="G46" s="137"/>
      <c r="H46" s="149"/>
      <c r="I46" s="149"/>
      <c r="J46" s="122"/>
    </row>
    <row r="47" spans="1:15" ht="13.9" customHeight="1" x14ac:dyDescent="0.25">
      <c r="A47" s="133"/>
      <c r="B47" s="133"/>
      <c r="C47" s="122"/>
      <c r="D47" s="71" t="s">
        <v>978</v>
      </c>
      <c r="E47" s="157" t="s">
        <v>666</v>
      </c>
      <c r="F47" s="148"/>
      <c r="G47" s="137"/>
      <c r="H47" s="149"/>
      <c r="I47" s="149"/>
      <c r="J47" s="122"/>
    </row>
    <row r="48" spans="1:15" ht="13.9" customHeight="1" x14ac:dyDescent="0.25">
      <c r="A48" s="133"/>
      <c r="B48" s="133"/>
      <c r="C48" s="122"/>
      <c r="D48" s="71" t="s">
        <v>979</v>
      </c>
      <c r="E48" s="157" t="s">
        <v>667</v>
      </c>
      <c r="F48" s="148"/>
      <c r="G48" s="137"/>
      <c r="H48" s="149"/>
      <c r="I48" s="149"/>
      <c r="J48" s="122"/>
    </row>
    <row r="49" spans="1:11" ht="13.9" customHeight="1" x14ac:dyDescent="0.25">
      <c r="A49" s="133"/>
      <c r="B49" s="133"/>
      <c r="C49" s="122"/>
      <c r="D49" s="71" t="s">
        <v>980</v>
      </c>
      <c r="E49" s="157" t="s">
        <v>1311</v>
      </c>
      <c r="F49" s="148"/>
      <c r="G49" s="137"/>
      <c r="H49" s="149"/>
      <c r="I49" s="149"/>
      <c r="J49" s="122"/>
    </row>
    <row r="50" spans="1:11" ht="13.9" customHeight="1" x14ac:dyDescent="0.25">
      <c r="A50" s="133"/>
      <c r="B50" s="133"/>
      <c r="C50" s="122"/>
      <c r="D50" s="71" t="s">
        <v>981</v>
      </c>
      <c r="E50" s="157" t="s">
        <v>695</v>
      </c>
      <c r="F50" s="148"/>
      <c r="G50" s="137"/>
      <c r="H50" s="149"/>
      <c r="I50" s="149"/>
      <c r="J50" s="122"/>
    </row>
    <row r="51" spans="1:11" ht="13.9" customHeight="1" x14ac:dyDescent="0.25">
      <c r="A51" s="133"/>
      <c r="B51" s="133"/>
      <c r="C51" s="122"/>
      <c r="D51" s="71" t="s">
        <v>982</v>
      </c>
      <c r="E51" s="157" t="s">
        <v>696</v>
      </c>
      <c r="F51" s="148"/>
      <c r="G51" s="137"/>
      <c r="H51" s="149"/>
      <c r="I51" s="149"/>
      <c r="J51" s="122"/>
    </row>
    <row r="52" spans="1:11" ht="13.9" customHeight="1" x14ac:dyDescent="0.25">
      <c r="A52" s="133"/>
      <c r="B52" s="133"/>
      <c r="C52" s="122"/>
      <c r="D52" s="71" t="s">
        <v>983</v>
      </c>
      <c r="E52" s="157" t="s">
        <v>669</v>
      </c>
      <c r="F52" s="148"/>
      <c r="G52" s="137"/>
      <c r="H52" s="149"/>
      <c r="I52" s="149"/>
      <c r="J52" s="122"/>
    </row>
    <row r="53" spans="1:11" ht="13.9" customHeight="1" x14ac:dyDescent="0.25">
      <c r="A53" s="133"/>
      <c r="B53" s="133"/>
      <c r="C53" s="122"/>
      <c r="D53" s="121"/>
      <c r="E53" s="150" t="s">
        <v>688</v>
      </c>
      <c r="F53" s="44"/>
      <c r="G53" s="131"/>
      <c r="H53" s="132"/>
      <c r="I53" s="132"/>
      <c r="J53" s="122" t="s">
        <v>713</v>
      </c>
      <c r="K53" s="34">
        <f>IF(F53=J53,1,0)</f>
        <v>0</v>
      </c>
    </row>
    <row r="54" spans="1:11" ht="6" customHeight="1" x14ac:dyDescent="0.25">
      <c r="A54" s="133"/>
      <c r="B54" s="133"/>
      <c r="C54" s="122"/>
      <c r="D54" s="121"/>
      <c r="E54" s="152"/>
      <c r="F54" s="164"/>
      <c r="G54" s="131"/>
      <c r="H54" s="132"/>
      <c r="I54" s="132"/>
      <c r="J54" s="122"/>
    </row>
    <row r="55" spans="1:11" ht="13.9" customHeight="1" x14ac:dyDescent="0.25">
      <c r="A55" s="133"/>
      <c r="B55" s="133"/>
      <c r="C55" s="122"/>
      <c r="D55" s="142">
        <v>9</v>
      </c>
      <c r="E55" s="143" t="s">
        <v>623</v>
      </c>
      <c r="F55" s="144"/>
      <c r="G55" s="143"/>
      <c r="H55" s="143"/>
      <c r="I55" s="138" t="s">
        <v>803</v>
      </c>
      <c r="J55" s="122"/>
    </row>
    <row r="56" spans="1:11" ht="13.9" customHeight="1" x14ac:dyDescent="0.25">
      <c r="A56" s="133"/>
      <c r="B56" s="133"/>
      <c r="C56" s="122"/>
      <c r="D56" s="71" t="s">
        <v>984</v>
      </c>
      <c r="E56" s="157" t="s">
        <v>886</v>
      </c>
      <c r="F56" s="130"/>
      <c r="G56" s="131"/>
      <c r="H56" s="132"/>
      <c r="I56" s="132"/>
      <c r="J56" s="122"/>
    </row>
    <row r="57" spans="1:11" ht="13.9" customHeight="1" x14ac:dyDescent="0.25">
      <c r="A57" s="133"/>
      <c r="B57" s="133"/>
      <c r="C57" s="122"/>
      <c r="D57" s="71" t="s">
        <v>985</v>
      </c>
      <c r="E57" s="157" t="s">
        <v>666</v>
      </c>
      <c r="F57" s="148"/>
      <c r="G57" s="137"/>
      <c r="H57" s="149"/>
      <c r="I57" s="149"/>
      <c r="J57" s="122"/>
    </row>
    <row r="58" spans="1:11" ht="13.9" customHeight="1" x14ac:dyDescent="0.25">
      <c r="A58" s="133"/>
      <c r="B58" s="133"/>
      <c r="C58" s="122"/>
      <c r="D58" s="71" t="s">
        <v>986</v>
      </c>
      <c r="E58" s="157" t="s">
        <v>667</v>
      </c>
      <c r="F58" s="148"/>
      <c r="G58" s="137"/>
      <c r="H58" s="149"/>
      <c r="I58" s="149"/>
      <c r="J58" s="122"/>
    </row>
    <row r="59" spans="1:11" ht="13.9" customHeight="1" x14ac:dyDescent="0.25">
      <c r="A59" s="133"/>
      <c r="B59" s="133"/>
      <c r="C59" s="122"/>
      <c r="D59" s="71" t="s">
        <v>987</v>
      </c>
      <c r="E59" s="157" t="s">
        <v>668</v>
      </c>
      <c r="F59" s="148"/>
      <c r="G59" s="137"/>
      <c r="H59" s="149"/>
      <c r="I59" s="149"/>
      <c r="J59" s="122"/>
    </row>
    <row r="60" spans="1:11" ht="13.9" customHeight="1" x14ac:dyDescent="0.25">
      <c r="A60" s="133"/>
      <c r="B60" s="133"/>
      <c r="C60" s="122"/>
      <c r="D60" s="71" t="s">
        <v>988</v>
      </c>
      <c r="E60" s="157" t="s">
        <v>695</v>
      </c>
      <c r="F60" s="148"/>
      <c r="G60" s="137"/>
      <c r="H60" s="149"/>
      <c r="I60" s="149"/>
      <c r="J60" s="122"/>
    </row>
    <row r="61" spans="1:11" ht="13.9" customHeight="1" x14ac:dyDescent="0.25">
      <c r="A61" s="133"/>
      <c r="B61" s="133"/>
      <c r="C61" s="122"/>
      <c r="D61" s="71" t="s">
        <v>989</v>
      </c>
      <c r="E61" s="157" t="s">
        <v>696</v>
      </c>
      <c r="F61" s="148"/>
      <c r="G61" s="137"/>
      <c r="H61" s="149"/>
      <c r="I61" s="149"/>
      <c r="J61" s="122"/>
    </row>
    <row r="62" spans="1:11" ht="13.9" customHeight="1" x14ac:dyDescent="0.25">
      <c r="A62" s="133"/>
      <c r="B62" s="133"/>
      <c r="C62" s="122"/>
      <c r="D62" s="71" t="s">
        <v>990</v>
      </c>
      <c r="E62" s="157" t="s">
        <v>669</v>
      </c>
      <c r="F62" s="148"/>
      <c r="G62" s="137"/>
      <c r="H62" s="149"/>
      <c r="I62" s="149"/>
      <c r="J62" s="122"/>
    </row>
    <row r="63" spans="1:11" ht="13.9" customHeight="1" x14ac:dyDescent="0.25">
      <c r="A63" s="133"/>
      <c r="B63" s="133"/>
      <c r="C63" s="122"/>
      <c r="D63" s="146"/>
      <c r="E63" s="161" t="s">
        <v>1437</v>
      </c>
      <c r="F63" s="148"/>
      <c r="G63" s="137"/>
      <c r="H63" s="149"/>
      <c r="I63" s="149"/>
      <c r="J63" s="122"/>
    </row>
    <row r="64" spans="1:11" ht="13.9" customHeight="1" x14ac:dyDescent="0.25">
      <c r="A64" s="133"/>
      <c r="B64" s="133"/>
      <c r="C64" s="122"/>
      <c r="D64" s="146" t="s">
        <v>991</v>
      </c>
      <c r="E64" s="157" t="s">
        <v>1438</v>
      </c>
      <c r="F64" s="148"/>
      <c r="G64" s="137"/>
      <c r="H64" s="149"/>
      <c r="I64" s="149"/>
      <c r="J64" s="122"/>
    </row>
    <row r="65" spans="1:25" ht="13.9" customHeight="1" x14ac:dyDescent="0.25">
      <c r="A65" s="133"/>
      <c r="B65" s="133"/>
      <c r="C65" s="122"/>
      <c r="D65" s="146" t="s">
        <v>992</v>
      </c>
      <c r="E65" s="157" t="s">
        <v>868</v>
      </c>
      <c r="F65" s="148"/>
      <c r="G65" s="137"/>
      <c r="H65" s="149"/>
      <c r="I65" s="149"/>
      <c r="J65" s="122"/>
    </row>
    <row r="66" spans="1:25" ht="13.9" customHeight="1" x14ac:dyDescent="0.25">
      <c r="A66" s="133"/>
      <c r="B66" s="133"/>
      <c r="C66" s="122"/>
      <c r="D66" s="146"/>
      <c r="E66" s="157" t="s">
        <v>869</v>
      </c>
      <c r="F66" s="148"/>
      <c r="G66" s="137"/>
      <c r="H66" s="149"/>
      <c r="I66" s="149"/>
      <c r="J66" s="122"/>
    </row>
    <row r="67" spans="1:25" ht="13.9" customHeight="1" x14ac:dyDescent="0.25">
      <c r="A67" s="133"/>
      <c r="B67" s="133"/>
      <c r="C67" s="122"/>
      <c r="D67" s="146" t="s">
        <v>1439</v>
      </c>
      <c r="E67" s="157" t="s">
        <v>1760</v>
      </c>
      <c r="F67" s="148"/>
      <c r="G67" s="137"/>
      <c r="H67" s="149"/>
      <c r="I67" s="149"/>
      <c r="J67" s="122"/>
    </row>
    <row r="68" spans="1:25" ht="13.9" customHeight="1" x14ac:dyDescent="0.25">
      <c r="A68" s="133"/>
      <c r="B68" s="133"/>
      <c r="C68" s="122"/>
      <c r="D68" s="121"/>
      <c r="E68" s="150" t="s">
        <v>688</v>
      </c>
      <c r="F68" s="44"/>
      <c r="G68" s="131"/>
      <c r="H68" s="132"/>
      <c r="I68" s="132"/>
      <c r="J68" s="122" t="s">
        <v>713</v>
      </c>
      <c r="K68" s="34">
        <f>IF(F68=J68,1,0)</f>
        <v>0</v>
      </c>
    </row>
    <row r="69" spans="1:25" ht="6" customHeight="1" x14ac:dyDescent="0.25">
      <c r="A69" s="133"/>
      <c r="B69" s="133"/>
      <c r="C69" s="122"/>
      <c r="D69" s="121"/>
      <c r="E69" s="152"/>
      <c r="F69" s="164"/>
      <c r="G69" s="131"/>
      <c r="H69" s="132"/>
      <c r="I69" s="132"/>
      <c r="J69" s="122"/>
    </row>
    <row r="70" spans="1:25" ht="13.9" customHeight="1" x14ac:dyDescent="0.25">
      <c r="A70" s="133"/>
      <c r="B70" s="133"/>
      <c r="C70" s="122"/>
      <c r="D70" s="142">
        <v>16</v>
      </c>
      <c r="E70" s="143" t="s">
        <v>641</v>
      </c>
      <c r="F70" s="144"/>
      <c r="G70" s="143"/>
      <c r="H70" s="143"/>
      <c r="I70" s="143"/>
      <c r="J70" s="122"/>
    </row>
    <row r="71" spans="1:25" ht="13.9" customHeight="1" x14ac:dyDescent="0.25">
      <c r="A71" s="133"/>
      <c r="B71" s="133"/>
      <c r="C71" s="122"/>
      <c r="D71" s="146" t="s">
        <v>993</v>
      </c>
      <c r="E71" s="157" t="s">
        <v>1761</v>
      </c>
      <c r="F71" s="148"/>
      <c r="G71" s="137"/>
      <c r="H71" s="149"/>
      <c r="I71" s="149"/>
      <c r="J71" s="128"/>
      <c r="Y71" s="4"/>
    </row>
    <row r="72" spans="1:25" ht="13.9" customHeight="1" x14ac:dyDescent="0.25">
      <c r="A72" s="133"/>
      <c r="B72" s="133"/>
      <c r="C72" s="122"/>
      <c r="D72" s="146"/>
      <c r="E72" s="157" t="s">
        <v>1313</v>
      </c>
      <c r="F72" s="148"/>
      <c r="G72" s="137"/>
      <c r="H72" s="149"/>
      <c r="I72" s="149"/>
      <c r="J72" s="122"/>
      <c r="Y72" s="4"/>
    </row>
    <row r="73" spans="1:25" ht="13.9" customHeight="1" x14ac:dyDescent="0.2">
      <c r="A73" s="121" t="s">
        <v>450</v>
      </c>
      <c r="B73" s="121" t="s">
        <v>450</v>
      </c>
      <c r="C73" s="122"/>
      <c r="D73" s="146" t="s">
        <v>994</v>
      </c>
      <c r="E73" s="157" t="s">
        <v>890</v>
      </c>
      <c r="F73" s="148"/>
      <c r="G73" s="137"/>
      <c r="H73" s="149"/>
      <c r="I73" s="149"/>
      <c r="J73" s="122"/>
    </row>
    <row r="74" spans="1:25" ht="13.9" customHeight="1" x14ac:dyDescent="0.25">
      <c r="A74" s="133"/>
      <c r="B74" s="133"/>
      <c r="C74" s="122"/>
      <c r="D74" s="146" t="s">
        <v>995</v>
      </c>
      <c r="E74" s="157" t="s">
        <v>891</v>
      </c>
      <c r="F74" s="148"/>
      <c r="G74" s="137"/>
      <c r="H74" s="149"/>
      <c r="I74" s="149"/>
      <c r="J74" s="122"/>
    </row>
    <row r="75" spans="1:25" ht="13.9" customHeight="1" x14ac:dyDescent="0.25">
      <c r="A75" s="133"/>
      <c r="B75" s="133"/>
      <c r="C75" s="122"/>
      <c r="D75" s="146" t="s">
        <v>996</v>
      </c>
      <c r="E75" s="157" t="s">
        <v>892</v>
      </c>
      <c r="F75" s="148"/>
      <c r="G75" s="137"/>
      <c r="H75" s="149"/>
      <c r="I75" s="149"/>
      <c r="J75" s="122"/>
    </row>
    <row r="76" spans="1:25" ht="13.9" customHeight="1" x14ac:dyDescent="0.25">
      <c r="A76" s="133"/>
      <c r="B76" s="133"/>
      <c r="C76" s="122"/>
      <c r="D76" s="146" t="s">
        <v>997</v>
      </c>
      <c r="E76" s="157" t="s">
        <v>893</v>
      </c>
      <c r="F76" s="148"/>
      <c r="G76" s="137"/>
      <c r="H76" s="149"/>
      <c r="I76" s="149"/>
      <c r="J76" s="122"/>
    </row>
    <row r="77" spans="1:25" ht="13.9" customHeight="1" x14ac:dyDescent="0.25">
      <c r="A77" s="133"/>
      <c r="B77" s="133"/>
      <c r="C77" s="122"/>
      <c r="D77" s="146" t="s">
        <v>998</v>
      </c>
      <c r="E77" s="157" t="s">
        <v>894</v>
      </c>
      <c r="F77" s="148"/>
      <c r="G77" s="137"/>
      <c r="H77" s="149"/>
      <c r="I77" s="149"/>
      <c r="J77" s="122"/>
    </row>
    <row r="78" spans="1:25" ht="13.9" customHeight="1" x14ac:dyDescent="0.25">
      <c r="A78" s="133"/>
      <c r="B78" s="133"/>
      <c r="C78" s="122"/>
      <c r="D78" s="162" t="s">
        <v>999</v>
      </c>
      <c r="E78" s="157" t="s">
        <v>1133</v>
      </c>
      <c r="F78" s="148"/>
      <c r="G78" s="137"/>
      <c r="H78" s="149"/>
      <c r="I78" s="137"/>
      <c r="J78" s="122"/>
    </row>
    <row r="79" spans="1:25" ht="13.9" customHeight="1" x14ac:dyDescent="0.25">
      <c r="A79" s="133"/>
      <c r="B79" s="133"/>
      <c r="C79" s="122"/>
      <c r="D79" s="146" t="s">
        <v>1000</v>
      </c>
      <c r="E79" s="157" t="s">
        <v>867</v>
      </c>
      <c r="F79" s="148"/>
      <c r="G79" s="137"/>
      <c r="H79" s="149"/>
      <c r="I79" s="149"/>
      <c r="J79" s="122"/>
    </row>
    <row r="80" spans="1:25" ht="13.9" customHeight="1" x14ac:dyDescent="0.25">
      <c r="A80" s="133"/>
      <c r="B80" s="133"/>
      <c r="C80" s="122"/>
      <c r="D80" s="121"/>
      <c r="E80" s="150" t="s">
        <v>688</v>
      </c>
      <c r="F80" s="44"/>
      <c r="G80" s="131"/>
      <c r="H80" s="132"/>
      <c r="I80" s="132"/>
      <c r="J80" s="122" t="s">
        <v>713</v>
      </c>
      <c r="K80" s="34">
        <f>IF(F80=J80,1,0)</f>
        <v>0</v>
      </c>
    </row>
    <row r="81" spans="1:15" ht="6" customHeight="1" x14ac:dyDescent="0.25">
      <c r="A81" s="133"/>
      <c r="B81" s="133"/>
      <c r="C81" s="122"/>
      <c r="D81" s="121"/>
      <c r="E81" s="152"/>
      <c r="F81" s="164"/>
      <c r="G81" s="131"/>
      <c r="H81" s="132"/>
      <c r="I81" s="132"/>
      <c r="J81" s="122"/>
    </row>
    <row r="82" spans="1:15" ht="13.9" customHeight="1" x14ac:dyDescent="0.25">
      <c r="A82" s="133"/>
      <c r="B82" s="133"/>
      <c r="C82" s="122"/>
      <c r="D82" s="142">
        <v>18</v>
      </c>
      <c r="E82" s="143" t="s">
        <v>625</v>
      </c>
      <c r="F82" s="144"/>
      <c r="G82" s="143"/>
      <c r="H82" s="143"/>
      <c r="I82" s="143"/>
      <c r="J82" s="128"/>
    </row>
    <row r="83" spans="1:15" ht="13.9" customHeight="1" x14ac:dyDescent="0.25">
      <c r="A83" s="133"/>
      <c r="B83" s="133"/>
      <c r="C83" s="122"/>
      <c r="D83" s="146" t="s">
        <v>1001</v>
      </c>
      <c r="E83" s="157" t="s">
        <v>887</v>
      </c>
      <c r="F83" s="148"/>
      <c r="G83" s="137"/>
      <c r="H83" s="149"/>
      <c r="I83" s="149"/>
      <c r="J83" s="122"/>
      <c r="O83" s="155"/>
    </row>
    <row r="84" spans="1:15" ht="13.9" customHeight="1" x14ac:dyDescent="0.2">
      <c r="A84" s="121" t="s">
        <v>63</v>
      </c>
      <c r="B84" s="121" t="s">
        <v>63</v>
      </c>
      <c r="C84" s="122"/>
      <c r="D84" s="146" t="s">
        <v>1002</v>
      </c>
      <c r="E84" s="157" t="s">
        <v>670</v>
      </c>
      <c r="F84" s="148"/>
      <c r="G84" s="137"/>
      <c r="H84" s="149"/>
      <c r="I84" s="149"/>
      <c r="J84" s="122"/>
    </row>
    <row r="85" spans="1:15" ht="13.9" customHeight="1" x14ac:dyDescent="0.25">
      <c r="A85" s="133"/>
      <c r="B85" s="133"/>
      <c r="C85" s="122"/>
      <c r="D85" s="146" t="s">
        <v>1003</v>
      </c>
      <c r="E85" s="157" t="s">
        <v>888</v>
      </c>
      <c r="F85" s="148"/>
      <c r="G85" s="137"/>
      <c r="H85" s="149"/>
      <c r="I85" s="149"/>
      <c r="J85" s="122"/>
    </row>
    <row r="86" spans="1:15" ht="13.9" customHeight="1" x14ac:dyDescent="0.25">
      <c r="A86" s="133"/>
      <c r="B86" s="133"/>
      <c r="C86" s="122"/>
      <c r="D86" s="146" t="s">
        <v>1004</v>
      </c>
      <c r="E86" s="157" t="s">
        <v>1458</v>
      </c>
      <c r="F86" s="148"/>
      <c r="G86" s="137"/>
      <c r="H86" s="149"/>
      <c r="I86" s="149"/>
      <c r="J86" s="122"/>
    </row>
    <row r="87" spans="1:15" ht="13.9" customHeight="1" x14ac:dyDescent="0.25">
      <c r="A87" s="133"/>
      <c r="B87" s="133"/>
      <c r="C87" s="122"/>
      <c r="D87" s="146" t="s">
        <v>1005</v>
      </c>
      <c r="E87" s="157" t="s">
        <v>1459</v>
      </c>
      <c r="F87" s="148"/>
      <c r="G87" s="137"/>
      <c r="H87" s="149"/>
      <c r="I87" s="149"/>
      <c r="J87" s="122"/>
    </row>
    <row r="88" spans="1:15" ht="13.9" customHeight="1" x14ac:dyDescent="0.25">
      <c r="A88" s="133"/>
      <c r="B88" s="133"/>
      <c r="C88" s="122"/>
      <c r="D88" s="146"/>
      <c r="E88" s="157" t="s">
        <v>1460</v>
      </c>
      <c r="F88" s="148"/>
      <c r="G88" s="137"/>
      <c r="H88" s="149"/>
      <c r="I88" s="149"/>
      <c r="J88" s="122"/>
    </row>
    <row r="89" spans="1:15" ht="13.9" customHeight="1" x14ac:dyDescent="0.25">
      <c r="A89" s="133"/>
      <c r="B89" s="133"/>
      <c r="C89" s="122"/>
      <c r="D89" s="146" t="s">
        <v>1006</v>
      </c>
      <c r="E89" s="157" t="s">
        <v>671</v>
      </c>
      <c r="F89" s="148"/>
      <c r="G89" s="137"/>
      <c r="H89" s="149"/>
      <c r="I89" s="149"/>
      <c r="J89" s="122"/>
    </row>
    <row r="90" spans="1:15" ht="13.9" customHeight="1" x14ac:dyDescent="0.25">
      <c r="A90" s="133"/>
      <c r="B90" s="133"/>
      <c r="C90" s="122"/>
      <c r="D90" s="146" t="s">
        <v>1762</v>
      </c>
      <c r="E90" s="157" t="s">
        <v>1763</v>
      </c>
      <c r="F90" s="148"/>
      <c r="G90" s="137"/>
      <c r="H90" s="149"/>
      <c r="I90" s="149"/>
      <c r="J90" s="122"/>
    </row>
    <row r="91" spans="1:15" ht="13.9" customHeight="1" x14ac:dyDescent="0.25">
      <c r="A91" s="133"/>
      <c r="B91" s="133"/>
      <c r="C91" s="122"/>
      <c r="D91" s="146" t="s">
        <v>1007</v>
      </c>
      <c r="E91" s="157" t="s">
        <v>889</v>
      </c>
      <c r="F91" s="148"/>
      <c r="G91" s="137"/>
      <c r="H91" s="149"/>
      <c r="I91" s="149"/>
      <c r="J91" s="122"/>
    </row>
    <row r="92" spans="1:15" ht="13.9" customHeight="1" x14ac:dyDescent="0.25">
      <c r="A92" s="133"/>
      <c r="B92" s="133"/>
      <c r="C92" s="122"/>
      <c r="D92" s="121"/>
      <c r="E92" s="150" t="s">
        <v>688</v>
      </c>
      <c r="F92" s="44"/>
      <c r="G92" s="131"/>
      <c r="H92" s="132"/>
      <c r="I92" s="132"/>
      <c r="J92" s="122" t="s">
        <v>713</v>
      </c>
      <c r="K92" s="34">
        <f>IF(F92=J92,1,0)</f>
        <v>0</v>
      </c>
    </row>
    <row r="93" spans="1:15" ht="6" customHeight="1" x14ac:dyDescent="0.25">
      <c r="A93" s="133"/>
      <c r="B93" s="133"/>
      <c r="C93" s="122"/>
      <c r="D93" s="121"/>
      <c r="E93" s="152"/>
      <c r="F93" s="164"/>
      <c r="G93" s="131"/>
      <c r="H93" s="132"/>
      <c r="I93" s="132"/>
      <c r="J93" s="122"/>
    </row>
    <row r="94" spans="1:15" ht="13.9" customHeight="1" x14ac:dyDescent="0.25">
      <c r="A94" s="133"/>
      <c r="B94" s="133"/>
      <c r="C94" s="122"/>
      <c r="D94" s="142">
        <v>22</v>
      </c>
      <c r="E94" s="143" t="s">
        <v>628</v>
      </c>
      <c r="F94" s="144"/>
      <c r="G94" s="143"/>
      <c r="H94" s="143"/>
      <c r="I94" s="163"/>
      <c r="J94" s="122"/>
    </row>
    <row r="95" spans="1:15" ht="13.9" customHeight="1" x14ac:dyDescent="0.25">
      <c r="A95" s="133"/>
      <c r="B95" s="133"/>
      <c r="C95" s="122"/>
      <c r="D95" s="146" t="s">
        <v>1008</v>
      </c>
      <c r="E95" s="157" t="s">
        <v>1764</v>
      </c>
      <c r="F95" s="130"/>
      <c r="G95" s="131"/>
      <c r="H95" s="132"/>
      <c r="I95" s="132"/>
      <c r="J95" s="122"/>
    </row>
    <row r="96" spans="1:15" ht="13.9" customHeight="1" x14ac:dyDescent="0.25">
      <c r="A96" s="133"/>
      <c r="B96" s="133"/>
      <c r="C96" s="122"/>
      <c r="D96" s="146" t="s">
        <v>1765</v>
      </c>
      <c r="E96" s="157" t="s">
        <v>1766</v>
      </c>
      <c r="F96" s="130"/>
      <c r="G96" s="131"/>
      <c r="H96" s="132"/>
      <c r="I96" s="132"/>
      <c r="J96" s="122"/>
    </row>
    <row r="97" spans="1:11" ht="13.9" customHeight="1" x14ac:dyDescent="0.25">
      <c r="A97" s="133"/>
      <c r="B97" s="133"/>
      <c r="C97" s="122"/>
      <c r="D97" s="121"/>
      <c r="E97" s="150" t="s">
        <v>688</v>
      </c>
      <c r="F97" s="44"/>
      <c r="G97" s="131"/>
      <c r="H97" s="132"/>
      <c r="I97" s="132"/>
      <c r="J97" s="122" t="s">
        <v>713</v>
      </c>
      <c r="K97" s="34">
        <f>IF(F97=J97,1,0)</f>
        <v>0</v>
      </c>
    </row>
    <row r="98" spans="1:11" ht="6" customHeight="1" x14ac:dyDescent="0.25">
      <c r="A98" s="133"/>
      <c r="B98" s="133"/>
      <c r="C98" s="122"/>
      <c r="D98" s="121"/>
      <c r="E98" s="152"/>
      <c r="F98" s="164"/>
      <c r="G98" s="131"/>
      <c r="H98" s="132"/>
      <c r="I98" s="132"/>
      <c r="J98" s="122"/>
    </row>
    <row r="99" spans="1:11" ht="13.9" customHeight="1" x14ac:dyDescent="0.25">
      <c r="A99" s="133"/>
      <c r="B99" s="133"/>
      <c r="C99" s="122"/>
      <c r="D99" s="142">
        <v>23</v>
      </c>
      <c r="E99" s="143" t="s">
        <v>784</v>
      </c>
      <c r="F99" s="144"/>
      <c r="G99" s="143"/>
      <c r="H99" s="143"/>
      <c r="I99" s="143"/>
      <c r="J99" s="128"/>
    </row>
    <row r="100" spans="1:11" ht="13.9" customHeight="1" x14ac:dyDescent="0.25">
      <c r="A100" s="133"/>
      <c r="B100" s="133"/>
      <c r="C100" s="122"/>
      <c r="D100" s="146" t="s">
        <v>1009</v>
      </c>
      <c r="E100" s="157" t="s">
        <v>723</v>
      </c>
      <c r="F100" s="148"/>
      <c r="G100" s="131"/>
      <c r="H100" s="132"/>
      <c r="I100" s="132"/>
      <c r="J100" s="122"/>
    </row>
    <row r="101" spans="1:11" ht="13.9" customHeight="1" x14ac:dyDescent="0.2">
      <c r="A101" s="121" t="s">
        <v>119</v>
      </c>
      <c r="B101" s="121" t="s">
        <v>119</v>
      </c>
      <c r="C101" s="122"/>
      <c r="D101" s="146" t="s">
        <v>1010</v>
      </c>
      <c r="E101" s="157" t="s">
        <v>785</v>
      </c>
      <c r="F101" s="148"/>
      <c r="G101" s="131"/>
      <c r="H101" s="132"/>
      <c r="I101" s="132"/>
      <c r="J101" s="122"/>
    </row>
    <row r="102" spans="1:11" ht="13.9" customHeight="1" x14ac:dyDescent="0.25">
      <c r="A102" s="133"/>
      <c r="B102" s="133"/>
      <c r="C102" s="122"/>
      <c r="D102" s="146" t="s">
        <v>1011</v>
      </c>
      <c r="E102" s="157" t="s">
        <v>786</v>
      </c>
      <c r="F102" s="148"/>
      <c r="G102" s="131"/>
      <c r="H102" s="132"/>
      <c r="I102" s="132"/>
      <c r="J102" s="122"/>
    </row>
    <row r="103" spans="1:11" ht="13.9" customHeight="1" x14ac:dyDescent="0.25">
      <c r="A103" s="133"/>
      <c r="B103" s="133"/>
      <c r="C103" s="122"/>
      <c r="D103" s="146" t="s">
        <v>1012</v>
      </c>
      <c r="E103" s="157" t="s">
        <v>787</v>
      </c>
      <c r="F103" s="148"/>
      <c r="G103" s="131"/>
      <c r="H103" s="132"/>
      <c r="I103" s="132"/>
      <c r="J103" s="122"/>
    </row>
    <row r="104" spans="1:11" ht="13.9" customHeight="1" x14ac:dyDescent="0.25">
      <c r="A104" s="133"/>
      <c r="B104" s="133"/>
      <c r="C104" s="122"/>
      <c r="D104" s="146" t="s">
        <v>1013</v>
      </c>
      <c r="E104" s="157" t="s">
        <v>791</v>
      </c>
      <c r="F104" s="148"/>
      <c r="G104" s="131"/>
      <c r="H104" s="132"/>
      <c r="I104" s="132"/>
      <c r="J104" s="122"/>
    </row>
    <row r="105" spans="1:11" ht="13.9" customHeight="1" x14ac:dyDescent="0.25">
      <c r="A105" s="133"/>
      <c r="B105" s="133"/>
      <c r="C105" s="122"/>
      <c r="D105" s="146" t="s">
        <v>1014</v>
      </c>
      <c r="E105" s="157" t="s">
        <v>788</v>
      </c>
      <c r="F105" s="148"/>
      <c r="G105" s="131"/>
      <c r="H105" s="132"/>
      <c r="I105" s="132"/>
      <c r="J105" s="122"/>
    </row>
    <row r="106" spans="1:11" ht="13.9" customHeight="1" x14ac:dyDescent="0.25">
      <c r="A106" s="133"/>
      <c r="B106" s="133"/>
      <c r="C106" s="122"/>
      <c r="D106" s="146" t="s">
        <v>1015</v>
      </c>
      <c r="E106" s="157" t="s">
        <v>789</v>
      </c>
      <c r="F106" s="148"/>
      <c r="G106" s="131"/>
      <c r="H106" s="132"/>
      <c r="I106" s="132"/>
      <c r="J106" s="122"/>
    </row>
    <row r="107" spans="1:11" ht="13.9" customHeight="1" x14ac:dyDescent="0.25">
      <c r="A107" s="133"/>
      <c r="B107" s="133"/>
      <c r="C107" s="122"/>
      <c r="D107" s="71" t="s">
        <v>1672</v>
      </c>
      <c r="E107" s="157" t="s">
        <v>1674</v>
      </c>
      <c r="F107" s="148"/>
      <c r="G107" s="131"/>
      <c r="H107" s="132"/>
      <c r="I107" s="132"/>
      <c r="J107" s="122"/>
    </row>
    <row r="108" spans="1:11" ht="13.9" customHeight="1" x14ac:dyDescent="0.25">
      <c r="A108" s="133"/>
      <c r="B108" s="133"/>
      <c r="C108" s="122"/>
      <c r="D108" s="146" t="s">
        <v>1016</v>
      </c>
      <c r="E108" s="157" t="s">
        <v>790</v>
      </c>
      <c r="F108" s="148"/>
      <c r="G108" s="131"/>
      <c r="H108" s="132"/>
      <c r="I108" s="132"/>
      <c r="J108" s="122"/>
    </row>
    <row r="109" spans="1:11" ht="13.9" customHeight="1" x14ac:dyDescent="0.25">
      <c r="A109" s="133"/>
      <c r="B109" s="133"/>
      <c r="C109" s="122"/>
      <c r="D109" s="146" t="s">
        <v>1017</v>
      </c>
      <c r="E109" s="157" t="s">
        <v>1134</v>
      </c>
      <c r="F109" s="148"/>
      <c r="G109" s="131"/>
      <c r="H109" s="132"/>
      <c r="I109" s="132"/>
      <c r="J109" s="122"/>
    </row>
    <row r="110" spans="1:11" ht="13.9" customHeight="1" x14ac:dyDescent="0.25">
      <c r="A110" s="133"/>
      <c r="B110" s="133"/>
      <c r="C110" s="122"/>
      <c r="D110" s="121"/>
      <c r="E110" s="150" t="s">
        <v>688</v>
      </c>
      <c r="F110" s="44"/>
      <c r="G110" s="131"/>
      <c r="H110" s="132"/>
      <c r="I110" s="132"/>
      <c r="J110" s="122" t="s">
        <v>713</v>
      </c>
      <c r="K110" s="34">
        <f>IF(F110=J110,1,0)</f>
        <v>0</v>
      </c>
    </row>
    <row r="111" spans="1:11" ht="13.9" customHeight="1" x14ac:dyDescent="0.25">
      <c r="A111" s="133"/>
      <c r="B111" s="133"/>
      <c r="C111" s="122"/>
      <c r="D111" s="121"/>
      <c r="E111" s="152"/>
      <c r="F111" s="164"/>
      <c r="G111" s="131"/>
      <c r="H111" s="132"/>
      <c r="I111" s="132"/>
    </row>
    <row r="112" spans="1:11" ht="6" customHeight="1" x14ac:dyDescent="0.25">
      <c r="A112" s="133"/>
      <c r="B112" s="133"/>
      <c r="C112" s="122"/>
      <c r="D112" s="121"/>
      <c r="E112" s="152"/>
      <c r="F112" s="164"/>
      <c r="G112" s="131"/>
      <c r="H112" s="132"/>
      <c r="I112" s="132"/>
      <c r="J112" s="122"/>
    </row>
    <row r="113" spans="1:12" ht="13.9" customHeight="1" x14ac:dyDescent="0.25">
      <c r="A113" s="133"/>
      <c r="B113" s="133"/>
      <c r="C113" s="122"/>
      <c r="D113" s="142">
        <v>40</v>
      </c>
      <c r="E113" s="143" t="s">
        <v>629</v>
      </c>
      <c r="F113" s="144"/>
      <c r="G113" s="143"/>
      <c r="H113" s="143"/>
      <c r="I113" s="165"/>
      <c r="J113" s="128"/>
    </row>
    <row r="114" spans="1:12" ht="13.9" customHeight="1" x14ac:dyDescent="0.2">
      <c r="A114" s="121" t="s">
        <v>140</v>
      </c>
      <c r="B114" s="121" t="s">
        <v>140</v>
      </c>
      <c r="C114" s="122"/>
      <c r="D114" s="146" t="s">
        <v>1655</v>
      </c>
      <c r="E114" s="157" t="s">
        <v>683</v>
      </c>
      <c r="F114" s="44"/>
      <c r="G114" s="131"/>
      <c r="H114" s="132"/>
      <c r="I114" s="132"/>
      <c r="J114" s="122" t="s">
        <v>713</v>
      </c>
      <c r="K114" s="34">
        <f>IF(F114=J114,1,0)</f>
        <v>0</v>
      </c>
    </row>
    <row r="115" spans="1:12" ht="13.9" customHeight="1" x14ac:dyDescent="0.25">
      <c r="A115" s="133"/>
      <c r="B115" s="133"/>
      <c r="C115" s="122"/>
      <c r="D115" s="121"/>
      <c r="E115" s="150" t="s">
        <v>688</v>
      </c>
      <c r="F115" s="130"/>
      <c r="G115" s="131"/>
      <c r="H115" s="132"/>
      <c r="I115" s="132"/>
    </row>
    <row r="116" spans="1:12" ht="13.9" customHeight="1" x14ac:dyDescent="0.25">
      <c r="A116" s="133"/>
      <c r="B116" s="133"/>
      <c r="C116" s="122"/>
      <c r="D116" s="121"/>
      <c r="E116" s="152"/>
    </row>
    <row r="117" spans="1:12" ht="13.9" customHeight="1" x14ac:dyDescent="0.25">
      <c r="A117" s="133"/>
      <c r="B117" s="133"/>
      <c r="C117" s="122"/>
      <c r="D117" s="142">
        <v>45</v>
      </c>
      <c r="E117" s="143" t="s">
        <v>927</v>
      </c>
      <c r="F117" s="144"/>
      <c r="G117" s="143"/>
      <c r="H117" s="143"/>
      <c r="I117" s="165"/>
      <c r="J117" s="122"/>
    </row>
    <row r="118" spans="1:12" ht="13.9" customHeight="1" x14ac:dyDescent="0.25">
      <c r="A118" s="133"/>
      <c r="B118" s="133"/>
      <c r="C118" s="122"/>
      <c r="D118" s="146" t="s">
        <v>1656</v>
      </c>
      <c r="E118" s="157" t="s">
        <v>683</v>
      </c>
      <c r="F118" s="166"/>
      <c r="G118" s="167"/>
      <c r="H118" s="167"/>
      <c r="I118" s="168"/>
      <c r="J118" s="122"/>
    </row>
    <row r="119" spans="1:12" ht="13.9" customHeight="1" x14ac:dyDescent="0.25">
      <c r="A119" s="133"/>
      <c r="B119" s="133"/>
      <c r="C119" s="122"/>
      <c r="D119" s="146" t="s">
        <v>1657</v>
      </c>
      <c r="E119" s="137" t="s">
        <v>929</v>
      </c>
      <c r="F119" s="166"/>
      <c r="G119" s="167"/>
      <c r="H119" s="167"/>
      <c r="I119" s="168"/>
      <c r="J119" s="122"/>
    </row>
    <row r="120" spans="1:12" ht="13.9" customHeight="1" x14ac:dyDescent="0.25">
      <c r="A120" s="133"/>
      <c r="B120" s="133"/>
      <c r="C120" s="122"/>
      <c r="D120" s="146" t="s">
        <v>1658</v>
      </c>
      <c r="E120" s="137" t="s">
        <v>930</v>
      </c>
      <c r="F120" s="166"/>
      <c r="G120" s="167"/>
      <c r="H120" s="167"/>
      <c r="I120" s="168"/>
      <c r="J120" s="122"/>
    </row>
    <row r="121" spans="1:12" ht="13.9" customHeight="1" x14ac:dyDescent="0.25">
      <c r="A121" s="133"/>
      <c r="B121" s="133"/>
      <c r="C121" s="122"/>
      <c r="D121" s="146" t="s">
        <v>1659</v>
      </c>
      <c r="E121" s="137" t="s">
        <v>931</v>
      </c>
      <c r="F121" s="166"/>
      <c r="G121" s="167"/>
      <c r="H121" s="167"/>
      <c r="I121" s="168"/>
      <c r="J121" s="122"/>
    </row>
    <row r="122" spans="1:12" ht="13.9" customHeight="1" x14ac:dyDescent="0.25">
      <c r="A122" s="133"/>
      <c r="B122" s="133"/>
      <c r="C122" s="122"/>
      <c r="D122" s="146" t="s">
        <v>1660</v>
      </c>
      <c r="E122" s="137" t="s">
        <v>932</v>
      </c>
      <c r="F122" s="166"/>
      <c r="G122" s="167"/>
      <c r="H122" s="167"/>
      <c r="I122" s="168"/>
      <c r="J122" s="122"/>
    </row>
    <row r="123" spans="1:12" ht="13.9" customHeight="1" x14ac:dyDescent="0.25">
      <c r="A123" s="133"/>
      <c r="B123" s="133"/>
      <c r="C123" s="122"/>
      <c r="D123" s="146" t="s">
        <v>1661</v>
      </c>
      <c r="E123" s="137" t="s">
        <v>933</v>
      </c>
      <c r="F123" s="166"/>
      <c r="G123" s="167"/>
      <c r="H123" s="167"/>
      <c r="I123" s="168"/>
      <c r="J123" s="122"/>
    </row>
    <row r="124" spans="1:12" ht="13.7" customHeight="1" x14ac:dyDescent="0.25">
      <c r="A124" s="133"/>
      <c r="B124" s="133"/>
      <c r="C124" s="122"/>
      <c r="D124" s="146" t="s">
        <v>1662</v>
      </c>
      <c r="E124" s="137" t="s">
        <v>937</v>
      </c>
      <c r="F124" s="166"/>
      <c r="G124" s="167"/>
      <c r="H124" s="167"/>
      <c r="I124" s="168"/>
      <c r="J124" s="122"/>
    </row>
    <row r="125" spans="1:12" ht="13.9" customHeight="1" x14ac:dyDescent="0.25">
      <c r="A125" s="133"/>
      <c r="B125" s="133"/>
      <c r="C125" s="122"/>
      <c r="D125" s="146" t="s">
        <v>1663</v>
      </c>
      <c r="E125" s="137" t="s">
        <v>934</v>
      </c>
      <c r="F125" s="166"/>
      <c r="G125" s="167"/>
      <c r="H125" s="167"/>
      <c r="I125" s="168"/>
      <c r="J125" s="122"/>
    </row>
    <row r="126" spans="1:12" ht="13.9" customHeight="1" x14ac:dyDescent="0.25">
      <c r="A126" s="133"/>
      <c r="B126" s="133"/>
      <c r="C126" s="122"/>
      <c r="D126" s="146" t="s">
        <v>1664</v>
      </c>
      <c r="E126" s="137" t="s">
        <v>935</v>
      </c>
      <c r="F126" s="166"/>
      <c r="G126" s="167"/>
      <c r="H126" s="167"/>
      <c r="I126" s="168"/>
      <c r="J126" s="122"/>
    </row>
    <row r="127" spans="1:12" ht="13.9" customHeight="1" x14ac:dyDescent="0.25">
      <c r="A127" s="133"/>
      <c r="B127" s="133"/>
      <c r="C127" s="122"/>
      <c r="D127" s="146" t="s">
        <v>1665</v>
      </c>
      <c r="E127" s="137" t="s">
        <v>1666</v>
      </c>
      <c r="F127" s="166"/>
      <c r="G127" s="167"/>
      <c r="H127" s="167"/>
      <c r="I127" s="168"/>
      <c r="J127" s="122"/>
    </row>
    <row r="128" spans="1:12" ht="13.9" customHeight="1" thickBot="1" x14ac:dyDescent="0.3">
      <c r="A128" s="133"/>
      <c r="B128" s="133"/>
      <c r="C128" s="122"/>
      <c r="D128" s="121"/>
      <c r="E128" s="150" t="s">
        <v>688</v>
      </c>
      <c r="F128" s="44"/>
      <c r="G128" s="131"/>
      <c r="H128" s="132"/>
      <c r="I128" s="132"/>
      <c r="J128" s="169" t="s">
        <v>713</v>
      </c>
      <c r="K128" s="170">
        <f>IF(F128=J128,1,0)</f>
        <v>0</v>
      </c>
      <c r="L128" s="171">
        <f>SUM(K18:K129)</f>
        <v>0</v>
      </c>
    </row>
    <row r="129" spans="1:10" ht="6" customHeight="1" thickTop="1" x14ac:dyDescent="0.25">
      <c r="A129" s="133"/>
      <c r="B129" s="133"/>
      <c r="C129" s="122"/>
      <c r="D129" s="121"/>
      <c r="E129" s="152"/>
      <c r="F129" s="164"/>
      <c r="G129" s="131"/>
      <c r="H129" s="132"/>
      <c r="I129" s="132"/>
      <c r="J129" s="122"/>
    </row>
    <row r="130" spans="1:10" ht="13.9" customHeight="1" x14ac:dyDescent="0.25">
      <c r="A130" s="133"/>
      <c r="B130" s="133"/>
      <c r="C130" s="122"/>
      <c r="D130" s="508" t="s">
        <v>846</v>
      </c>
      <c r="E130" s="508"/>
      <c r="F130" s="508"/>
      <c r="G130" s="508"/>
      <c r="H130" s="508"/>
      <c r="I130" s="508"/>
    </row>
    <row r="131" spans="1:10" ht="13.9" customHeight="1" x14ac:dyDescent="0.25">
      <c r="A131" s="133"/>
      <c r="B131" s="133"/>
      <c r="C131" s="122"/>
      <c r="D131" s="121"/>
      <c r="E131" s="172" t="s">
        <v>870</v>
      </c>
      <c r="F131" s="164"/>
      <c r="G131" s="173"/>
      <c r="H131" s="132"/>
      <c r="I131" s="132"/>
      <c r="J131" s="122"/>
    </row>
    <row r="132" spans="1:10" ht="13.9" customHeight="1" x14ac:dyDescent="0.25">
      <c r="A132" s="133"/>
      <c r="B132" s="133"/>
      <c r="C132" s="122"/>
      <c r="D132" s="162" t="s">
        <v>999</v>
      </c>
      <c r="E132" s="157" t="s">
        <v>962</v>
      </c>
      <c r="F132" s="164"/>
      <c r="G132" s="173"/>
      <c r="H132" s="132"/>
      <c r="I132" s="132"/>
      <c r="J132" s="122"/>
    </row>
    <row r="133" spans="1:10" ht="13.9" customHeight="1" x14ac:dyDescent="0.25">
      <c r="A133" s="133"/>
      <c r="B133" s="133"/>
      <c r="C133" s="122"/>
      <c r="D133" s="121"/>
      <c r="E133" s="152"/>
      <c r="F133" s="164"/>
      <c r="G133" s="131"/>
      <c r="H133" s="132"/>
      <c r="I133" s="132"/>
      <c r="J133" s="122"/>
    </row>
    <row r="134" spans="1:10" ht="13.9" customHeight="1" x14ac:dyDescent="0.25">
      <c r="A134" s="133"/>
      <c r="B134" s="133"/>
      <c r="C134" s="122"/>
      <c r="D134" s="174" t="s">
        <v>807</v>
      </c>
      <c r="E134" s="43"/>
      <c r="F134" s="148"/>
      <c r="G134" s="175" t="s">
        <v>711</v>
      </c>
      <c r="H134" s="176" t="s">
        <v>809</v>
      </c>
      <c r="I134" s="176"/>
      <c r="J134" s="122"/>
    </row>
    <row r="135" spans="1:10" ht="13.9" customHeight="1" x14ac:dyDescent="0.25">
      <c r="A135" s="133"/>
      <c r="B135" s="133"/>
      <c r="C135" s="122"/>
      <c r="D135" s="174" t="s">
        <v>808</v>
      </c>
      <c r="E135" s="43"/>
      <c r="F135" s="148"/>
      <c r="G135" s="137"/>
      <c r="H135" s="509"/>
      <c r="I135" s="509"/>
      <c r="J135" s="122"/>
    </row>
    <row r="136" spans="1:10" ht="13.9" customHeight="1" x14ac:dyDescent="0.25">
      <c r="A136" s="133"/>
      <c r="B136" s="133"/>
      <c r="C136" s="122"/>
      <c r="D136" s="131"/>
      <c r="E136" s="177"/>
      <c r="F136" s="178"/>
      <c r="G136" s="137"/>
      <c r="H136" s="503"/>
      <c r="I136" s="503"/>
    </row>
    <row r="137" spans="1:10" ht="13.9" customHeight="1" x14ac:dyDescent="0.25">
      <c r="A137" s="133"/>
      <c r="B137" s="133"/>
      <c r="C137" s="122"/>
      <c r="D137" s="179" t="s">
        <v>854</v>
      </c>
      <c r="E137" s="179"/>
      <c r="F137" s="30"/>
      <c r="G137" s="70"/>
      <c r="H137" s="30"/>
      <c r="I137" s="180"/>
      <c r="J137" s="122"/>
    </row>
    <row r="138" spans="1:10" ht="13.9" customHeight="1" x14ac:dyDescent="0.25">
      <c r="A138" s="133"/>
      <c r="B138" s="133"/>
      <c r="C138" s="122"/>
      <c r="D138" s="121"/>
      <c r="E138" s="152"/>
      <c r="F138" s="164"/>
      <c r="G138" s="131"/>
      <c r="H138" s="132"/>
      <c r="I138" s="132"/>
      <c r="J138" s="122"/>
    </row>
    <row r="139" spans="1:10" ht="16.149999999999999" customHeight="1" x14ac:dyDescent="0.25">
      <c r="A139" s="133"/>
      <c r="B139" s="133"/>
      <c r="C139" s="122"/>
      <c r="D139" s="121"/>
      <c r="E139" s="6" t="s">
        <v>830</v>
      </c>
      <c r="F139" s="164"/>
      <c r="G139" s="131"/>
      <c r="H139" s="132"/>
      <c r="I139" s="132"/>
      <c r="J139" s="122"/>
    </row>
    <row r="140" spans="1:10" ht="13.9" customHeight="1" x14ac:dyDescent="0.25">
      <c r="A140" s="133"/>
      <c r="B140" s="133"/>
      <c r="C140" s="122"/>
      <c r="D140" s="121"/>
      <c r="E140" s="134"/>
      <c r="F140" s="164"/>
      <c r="G140" s="131"/>
      <c r="H140" s="132"/>
      <c r="I140" s="132"/>
      <c r="J140" s="122"/>
    </row>
    <row r="141" spans="1:10" ht="13.9" customHeight="1" x14ac:dyDescent="0.25">
      <c r="A141" s="133"/>
      <c r="B141" s="133"/>
      <c r="C141" s="122"/>
      <c r="D141" s="121"/>
      <c r="E141" s="43"/>
      <c r="F141" s="164"/>
      <c r="G141" s="131"/>
      <c r="H141" s="132"/>
      <c r="I141" s="132"/>
      <c r="J141" s="122"/>
    </row>
    <row r="142" spans="1:10" ht="13.9" customHeight="1" x14ac:dyDescent="0.25">
      <c r="A142" s="133"/>
      <c r="B142" s="133"/>
      <c r="C142" s="122"/>
      <c r="D142" s="121"/>
      <c r="E142" s="152"/>
      <c r="F142" s="164"/>
      <c r="G142" s="131"/>
      <c r="H142" s="132"/>
      <c r="I142" s="132"/>
      <c r="J142" s="122"/>
    </row>
    <row r="143" spans="1:10" ht="13.9" customHeight="1" x14ac:dyDescent="0.2">
      <c r="A143" s="121"/>
      <c r="B143" s="122"/>
      <c r="C143" s="122"/>
      <c r="D143" s="138" t="s">
        <v>686</v>
      </c>
      <c r="E143" s="139" t="s">
        <v>656</v>
      </c>
      <c r="F143" s="140"/>
      <c r="G143" s="141"/>
      <c r="H143" s="139"/>
      <c r="I143" s="138" t="s">
        <v>804</v>
      </c>
      <c r="J143" s="126"/>
    </row>
    <row r="144" spans="1:10" ht="13.9" customHeight="1" x14ac:dyDescent="0.25">
      <c r="A144" s="133"/>
      <c r="B144" s="133"/>
      <c r="C144" s="122"/>
      <c r="D144" s="121"/>
      <c r="E144" s="152"/>
      <c r="F144" s="164"/>
      <c r="G144" s="131"/>
      <c r="H144" s="132"/>
      <c r="I144" s="132"/>
      <c r="J144" s="122"/>
    </row>
    <row r="145" spans="1:15" ht="13.9" customHeight="1" x14ac:dyDescent="0.25">
      <c r="A145" s="133"/>
      <c r="B145" s="133"/>
      <c r="C145" s="122"/>
      <c r="D145" s="142">
        <v>24</v>
      </c>
      <c r="E145" s="143" t="s">
        <v>632</v>
      </c>
      <c r="F145" s="144"/>
      <c r="G145" s="143"/>
      <c r="H145" s="143"/>
      <c r="I145" s="165"/>
      <c r="J145" s="122"/>
    </row>
    <row r="146" spans="1:15" ht="13.9" customHeight="1" x14ac:dyDescent="0.25">
      <c r="A146" s="133"/>
      <c r="B146" s="133"/>
      <c r="C146" s="122"/>
      <c r="D146" s="162" t="s">
        <v>1018</v>
      </c>
      <c r="E146" s="157" t="s">
        <v>1322</v>
      </c>
      <c r="F146" s="173"/>
      <c r="G146" s="157"/>
      <c r="H146" s="181"/>
      <c r="I146" s="181"/>
      <c r="J146" s="122"/>
      <c r="O146" s="155"/>
    </row>
    <row r="147" spans="1:15" ht="13.9" customHeight="1" x14ac:dyDescent="0.25">
      <c r="A147" s="133"/>
      <c r="B147" s="133"/>
      <c r="C147" s="122"/>
      <c r="D147" s="146"/>
      <c r="E147" s="157" t="s">
        <v>1431</v>
      </c>
      <c r="F147" s="173"/>
      <c r="G147" s="157"/>
      <c r="H147" s="181"/>
      <c r="I147" s="181"/>
      <c r="J147" s="122"/>
      <c r="N147" s="4"/>
      <c r="O147" s="155"/>
    </row>
    <row r="148" spans="1:15" ht="13.9" customHeight="1" x14ac:dyDescent="0.25">
      <c r="A148" s="133"/>
      <c r="B148" s="133"/>
      <c r="C148" s="122"/>
      <c r="D148" s="146"/>
      <c r="E148" s="157" t="s">
        <v>1789</v>
      </c>
      <c r="F148" s="173"/>
      <c r="G148" s="157"/>
      <c r="H148" s="181"/>
      <c r="I148" s="181"/>
      <c r="J148" s="122"/>
      <c r="N148" s="4"/>
      <c r="O148" s="155"/>
    </row>
    <row r="149" spans="1:15" ht="13.9" customHeight="1" x14ac:dyDescent="0.25">
      <c r="A149" s="133"/>
      <c r="B149" s="133"/>
      <c r="C149" s="122"/>
      <c r="D149" s="146"/>
      <c r="E149" s="157" t="s">
        <v>859</v>
      </c>
      <c r="F149" s="173"/>
      <c r="G149" s="157"/>
      <c r="H149" s="181"/>
      <c r="I149" s="181"/>
      <c r="J149" s="122"/>
      <c r="N149" s="4"/>
      <c r="O149" s="155"/>
    </row>
    <row r="150" spans="1:15" ht="13.9" customHeight="1" x14ac:dyDescent="0.2">
      <c r="A150" s="121" t="s">
        <v>191</v>
      </c>
      <c r="B150" s="121" t="s">
        <v>191</v>
      </c>
      <c r="C150" s="122"/>
      <c r="D150" s="146" t="s">
        <v>1019</v>
      </c>
      <c r="E150" s="157" t="s">
        <v>1131</v>
      </c>
      <c r="F150" s="173"/>
      <c r="G150" s="157"/>
      <c r="H150" s="181"/>
      <c r="I150" s="181"/>
      <c r="J150" s="128"/>
      <c r="O150" s="155"/>
    </row>
    <row r="151" spans="1:15" ht="13.9" customHeight="1" x14ac:dyDescent="0.2">
      <c r="A151" s="121"/>
      <c r="B151" s="121"/>
      <c r="C151" s="122"/>
      <c r="D151" s="162" t="s">
        <v>1020</v>
      </c>
      <c r="E151" s="157" t="s">
        <v>1429</v>
      </c>
      <c r="F151" s="173"/>
      <c r="G151" s="157"/>
      <c r="H151" s="181"/>
      <c r="I151" s="181"/>
      <c r="J151" s="128"/>
      <c r="O151" s="155"/>
    </row>
    <row r="152" spans="1:15" ht="13.9" customHeight="1" x14ac:dyDescent="0.2">
      <c r="A152" s="121"/>
      <c r="B152" s="121"/>
      <c r="C152" s="122"/>
      <c r="D152" s="146"/>
      <c r="E152" s="157" t="s">
        <v>1430</v>
      </c>
      <c r="F152" s="173"/>
      <c r="G152" s="157"/>
      <c r="H152" s="181"/>
      <c r="I152" s="181"/>
      <c r="J152" s="128"/>
    </row>
    <row r="153" spans="1:15" ht="13.9" customHeight="1" x14ac:dyDescent="0.25">
      <c r="A153" s="133"/>
      <c r="B153" s="133"/>
      <c r="C153" s="122"/>
      <c r="D153" s="146" t="s">
        <v>1021</v>
      </c>
      <c r="E153" s="157" t="s">
        <v>672</v>
      </c>
      <c r="F153" s="173"/>
      <c r="G153" s="157"/>
      <c r="H153" s="181"/>
      <c r="I153" s="181"/>
      <c r="J153" s="122"/>
    </row>
    <row r="154" spans="1:15" ht="13.9" customHeight="1" x14ac:dyDescent="0.25">
      <c r="A154" s="133"/>
      <c r="B154" s="133"/>
      <c r="C154" s="122"/>
      <c r="D154" s="162" t="s">
        <v>1022</v>
      </c>
      <c r="E154" s="157" t="s">
        <v>1444</v>
      </c>
      <c r="F154" s="173"/>
      <c r="G154" s="157"/>
      <c r="H154" s="181"/>
      <c r="I154" s="181"/>
      <c r="J154" s="122"/>
    </row>
    <row r="155" spans="1:15" ht="13.9" customHeight="1" x14ac:dyDescent="0.25">
      <c r="A155" s="133"/>
      <c r="B155" s="133"/>
      <c r="C155" s="122"/>
      <c r="D155" s="146"/>
      <c r="E155" s="157" t="s">
        <v>1445</v>
      </c>
      <c r="F155" s="173"/>
      <c r="G155" s="157"/>
      <c r="H155" s="181"/>
      <c r="I155" s="181"/>
      <c r="J155" s="122"/>
    </row>
    <row r="156" spans="1:15" ht="13.9" customHeight="1" x14ac:dyDescent="0.25">
      <c r="A156" s="133"/>
      <c r="B156" s="133"/>
      <c r="C156" s="122"/>
      <c r="D156" s="121"/>
      <c r="E156" s="150" t="s">
        <v>688</v>
      </c>
      <c r="F156" s="44"/>
      <c r="G156" s="161"/>
      <c r="H156" s="182"/>
      <c r="I156" s="182"/>
      <c r="J156" s="122" t="s">
        <v>713</v>
      </c>
      <c r="K156" s="34">
        <f>IF(F156=J156,1,0)</f>
        <v>0</v>
      </c>
    </row>
    <row r="157" spans="1:15" ht="6" customHeight="1" x14ac:dyDescent="0.25">
      <c r="A157" s="133"/>
      <c r="B157" s="133"/>
      <c r="C157" s="122"/>
      <c r="D157" s="121"/>
      <c r="E157" s="152"/>
      <c r="F157" s="164"/>
      <c r="G157" s="131"/>
      <c r="H157" s="132"/>
      <c r="I157" s="132"/>
      <c r="J157" s="122"/>
    </row>
    <row r="158" spans="1:15" ht="13.9" customHeight="1" x14ac:dyDescent="0.25">
      <c r="A158" s="133"/>
      <c r="B158" s="133"/>
      <c r="C158" s="122"/>
      <c r="D158" s="142">
        <v>26</v>
      </c>
      <c r="E158" s="143" t="s">
        <v>662</v>
      </c>
      <c r="F158" s="144"/>
      <c r="G158" s="143"/>
      <c r="H158" s="143"/>
      <c r="I158" s="143"/>
      <c r="J158" s="128"/>
    </row>
    <row r="159" spans="1:15" ht="13.9" customHeight="1" x14ac:dyDescent="0.25">
      <c r="A159" s="133"/>
      <c r="B159" s="133"/>
      <c r="C159" s="122"/>
      <c r="D159" s="162" t="s">
        <v>1023</v>
      </c>
      <c r="E159" s="157" t="s">
        <v>1323</v>
      </c>
      <c r="F159" s="183"/>
      <c r="G159" s="184"/>
      <c r="H159" s="184"/>
      <c r="I159" s="185"/>
      <c r="J159" s="128"/>
      <c r="O159" s="155"/>
    </row>
    <row r="160" spans="1:15" ht="13.9" customHeight="1" x14ac:dyDescent="0.2">
      <c r="A160" s="121" t="s">
        <v>191</v>
      </c>
      <c r="B160" s="121" t="s">
        <v>191</v>
      </c>
      <c r="C160" s="122"/>
      <c r="E160" s="157" t="s">
        <v>831</v>
      </c>
      <c r="F160" s="183"/>
      <c r="G160" s="184"/>
      <c r="H160" s="184"/>
      <c r="I160" s="185"/>
      <c r="J160" s="128"/>
    </row>
    <row r="161" spans="1:15" ht="13.9" customHeight="1" x14ac:dyDescent="0.2">
      <c r="A161" s="121"/>
      <c r="B161" s="121"/>
      <c r="C161" s="122"/>
      <c r="D161" s="146" t="s">
        <v>1024</v>
      </c>
      <c r="E161" s="157" t="s">
        <v>956</v>
      </c>
      <c r="F161" s="183"/>
      <c r="G161" s="184"/>
      <c r="H161" s="184"/>
      <c r="I161" s="185"/>
      <c r="J161" s="186"/>
      <c r="O161" s="155"/>
    </row>
    <row r="162" spans="1:15" ht="13.9" customHeight="1" x14ac:dyDescent="0.2">
      <c r="A162" s="121"/>
      <c r="B162" s="121"/>
      <c r="C162" s="122"/>
      <c r="D162" s="146"/>
      <c r="E162" s="157" t="s">
        <v>957</v>
      </c>
      <c r="F162" s="183"/>
      <c r="G162" s="184"/>
      <c r="H162" s="184"/>
      <c r="I162" s="185"/>
      <c r="J162" s="186"/>
      <c r="O162" s="155"/>
    </row>
    <row r="163" spans="1:15" ht="13.9" customHeight="1" x14ac:dyDescent="0.2">
      <c r="A163" s="121"/>
      <c r="B163" s="121"/>
      <c r="C163" s="122"/>
      <c r="D163" s="146" t="s">
        <v>1025</v>
      </c>
      <c r="E163" s="157" t="s">
        <v>672</v>
      </c>
      <c r="F163" s="183"/>
      <c r="G163" s="184"/>
      <c r="H163" s="184"/>
      <c r="I163" s="185"/>
      <c r="J163" s="186"/>
    </row>
    <row r="164" spans="1:15" ht="13.9" customHeight="1" x14ac:dyDescent="0.2">
      <c r="A164" s="121"/>
      <c r="B164" s="121"/>
      <c r="C164" s="122"/>
      <c r="D164" s="162" t="s">
        <v>1026</v>
      </c>
      <c r="E164" s="157" t="s">
        <v>1446</v>
      </c>
      <c r="F164" s="183"/>
      <c r="G164" s="184"/>
      <c r="H164" s="184"/>
      <c r="I164" s="185"/>
      <c r="J164" s="186"/>
    </row>
    <row r="165" spans="1:15" ht="13.9" customHeight="1" x14ac:dyDescent="0.2">
      <c r="A165" s="121"/>
      <c r="B165" s="121"/>
      <c r="C165" s="122"/>
      <c r="D165" s="146"/>
      <c r="E165" s="157" t="s">
        <v>1447</v>
      </c>
      <c r="F165" s="183"/>
      <c r="G165" s="184"/>
      <c r="H165" s="184"/>
      <c r="I165" s="185"/>
      <c r="J165" s="186"/>
    </row>
    <row r="166" spans="1:15" ht="13.9" customHeight="1" x14ac:dyDescent="0.2">
      <c r="A166" s="121"/>
      <c r="B166" s="121"/>
      <c r="C166" s="122"/>
      <c r="D166" s="121"/>
      <c r="E166" s="150" t="s">
        <v>688</v>
      </c>
      <c r="F166" s="44"/>
      <c r="G166" s="161"/>
      <c r="H166" s="182"/>
      <c r="I166" s="182"/>
      <c r="J166" s="122" t="s">
        <v>713</v>
      </c>
      <c r="K166" s="34">
        <f>IF(F166=J166,1,0)</f>
        <v>0</v>
      </c>
    </row>
    <row r="167" spans="1:15" ht="6" customHeight="1" x14ac:dyDescent="0.25">
      <c r="A167" s="133"/>
      <c r="B167" s="133"/>
      <c r="C167" s="122"/>
      <c r="D167" s="121"/>
      <c r="E167" s="152"/>
      <c r="F167" s="164"/>
      <c r="G167" s="131"/>
      <c r="H167" s="132"/>
      <c r="I167" s="132"/>
      <c r="J167" s="122"/>
    </row>
    <row r="168" spans="1:15" ht="13.9" customHeight="1" x14ac:dyDescent="0.25">
      <c r="A168" s="133"/>
      <c r="B168" s="133"/>
      <c r="C168" s="122"/>
      <c r="D168" s="142">
        <v>27</v>
      </c>
      <c r="E168" s="143" t="s">
        <v>883</v>
      </c>
      <c r="F168" s="144"/>
      <c r="G168" s="143"/>
      <c r="H168" s="143"/>
      <c r="I168" s="143"/>
      <c r="J168" s="187"/>
      <c r="K168" s="33"/>
      <c r="L168" s="4"/>
    </row>
    <row r="169" spans="1:15" ht="13.9" customHeight="1" x14ac:dyDescent="0.25">
      <c r="A169" s="133"/>
      <c r="B169" s="133"/>
      <c r="C169" s="122"/>
      <c r="D169" s="146" t="s">
        <v>1027</v>
      </c>
      <c r="E169" s="157" t="s">
        <v>792</v>
      </c>
      <c r="F169" s="148"/>
      <c r="G169" s="137"/>
      <c r="H169" s="188"/>
      <c r="I169" s="149"/>
      <c r="J169" s="156"/>
      <c r="K169" s="33"/>
      <c r="L169" s="4"/>
    </row>
    <row r="170" spans="1:15" ht="13.9" customHeight="1" x14ac:dyDescent="0.2">
      <c r="A170" s="121" t="s">
        <v>119</v>
      </c>
      <c r="B170" s="121" t="s">
        <v>119</v>
      </c>
      <c r="C170" s="122"/>
      <c r="D170" s="146" t="s">
        <v>1028</v>
      </c>
      <c r="E170" s="157" t="s">
        <v>706</v>
      </c>
      <c r="F170" s="148"/>
      <c r="G170" s="137"/>
      <c r="H170" s="188"/>
      <c r="I170" s="149"/>
      <c r="J170" s="156"/>
      <c r="K170" s="33"/>
      <c r="L170" s="4"/>
      <c r="M170" s="4"/>
    </row>
    <row r="171" spans="1:15" ht="13.9" customHeight="1" x14ac:dyDescent="0.25">
      <c r="A171" s="133"/>
      <c r="B171" s="133"/>
      <c r="C171" s="122"/>
      <c r="D171" s="146" t="s">
        <v>1029</v>
      </c>
      <c r="E171" s="157" t="s">
        <v>871</v>
      </c>
      <c r="F171" s="148"/>
      <c r="G171" s="137"/>
      <c r="H171" s="188"/>
      <c r="I171" s="149"/>
      <c r="J171" s="156"/>
      <c r="K171" s="33"/>
      <c r="L171" s="4"/>
      <c r="M171" s="4"/>
    </row>
    <row r="172" spans="1:15" ht="13.9" customHeight="1" x14ac:dyDescent="0.25">
      <c r="A172" s="133"/>
      <c r="B172" s="133"/>
      <c r="C172" s="122"/>
      <c r="D172" s="146"/>
      <c r="E172" s="157" t="s">
        <v>832</v>
      </c>
      <c r="F172" s="148"/>
      <c r="G172" s="137"/>
      <c r="H172" s="188"/>
      <c r="I172" s="149"/>
      <c r="J172" s="156"/>
      <c r="K172" s="33"/>
      <c r="L172" s="4"/>
      <c r="M172" s="4"/>
    </row>
    <row r="173" spans="1:15" ht="13.9" customHeight="1" x14ac:dyDescent="0.25">
      <c r="A173" s="133"/>
      <c r="B173" s="133"/>
      <c r="C173" s="122"/>
      <c r="D173" s="146" t="s">
        <v>1030</v>
      </c>
      <c r="E173" s="157" t="s">
        <v>712</v>
      </c>
      <c r="F173" s="148"/>
      <c r="G173" s="137"/>
      <c r="H173" s="188"/>
      <c r="I173" s="149"/>
      <c r="J173" s="156"/>
      <c r="K173" s="33"/>
      <c r="L173" s="4"/>
      <c r="M173" s="4"/>
    </row>
    <row r="174" spans="1:15" ht="13.9" customHeight="1" x14ac:dyDescent="0.25">
      <c r="A174" s="133"/>
      <c r="B174" s="133"/>
      <c r="C174" s="122"/>
      <c r="D174" s="146" t="s">
        <v>1031</v>
      </c>
      <c r="E174" s="157" t="s">
        <v>833</v>
      </c>
      <c r="F174" s="148"/>
      <c r="G174" s="137"/>
      <c r="H174" s="188"/>
      <c r="I174" s="149"/>
      <c r="J174" s="156"/>
      <c r="K174" s="33"/>
      <c r="L174" s="4"/>
      <c r="M174" s="4"/>
    </row>
    <row r="175" spans="1:15" ht="13.9" customHeight="1" x14ac:dyDescent="0.25">
      <c r="A175" s="133"/>
      <c r="B175" s="133"/>
      <c r="C175" s="122"/>
      <c r="D175" s="146"/>
      <c r="E175" s="157" t="s">
        <v>834</v>
      </c>
      <c r="F175" s="148"/>
      <c r="G175" s="137"/>
      <c r="H175" s="188"/>
      <c r="I175" s="149"/>
      <c r="J175" s="156"/>
      <c r="K175" s="33"/>
      <c r="L175" s="4"/>
      <c r="M175" s="4"/>
    </row>
    <row r="176" spans="1:15" ht="13.9" customHeight="1" x14ac:dyDescent="0.25">
      <c r="A176" s="133"/>
      <c r="B176" s="133"/>
      <c r="C176" s="122"/>
      <c r="D176" s="146" t="s">
        <v>1032</v>
      </c>
      <c r="E176" s="157" t="s">
        <v>697</v>
      </c>
      <c r="F176" s="148"/>
      <c r="G176" s="137"/>
      <c r="H176" s="188"/>
      <c r="I176" s="149"/>
      <c r="J176" s="156"/>
      <c r="K176" s="33"/>
      <c r="L176" s="4"/>
      <c r="M176" s="4"/>
    </row>
    <row r="177" spans="1:13" ht="13.9" customHeight="1" x14ac:dyDescent="0.25">
      <c r="A177" s="133"/>
      <c r="B177" s="133"/>
      <c r="C177" s="122"/>
      <c r="D177" s="146" t="s">
        <v>1033</v>
      </c>
      <c r="E177" s="147" t="s">
        <v>673</v>
      </c>
      <c r="F177" s="148"/>
      <c r="G177" s="137"/>
      <c r="H177" s="188"/>
      <c r="I177" s="149"/>
      <c r="J177" s="156"/>
      <c r="K177" s="33"/>
      <c r="L177" s="4"/>
      <c r="M177" s="4"/>
    </row>
    <row r="178" spans="1:13" ht="13.9" customHeight="1" x14ac:dyDescent="0.25">
      <c r="A178" s="133"/>
      <c r="B178" s="133"/>
      <c r="C178" s="122"/>
      <c r="D178" s="146"/>
      <c r="E178" s="150" t="s">
        <v>688</v>
      </c>
      <c r="F178" s="44"/>
      <c r="G178" s="137"/>
      <c r="H178" s="188"/>
      <c r="I178" s="149"/>
      <c r="J178" s="122" t="s">
        <v>713</v>
      </c>
      <c r="K178" s="34">
        <f>IF(F178=J178,1,0)</f>
        <v>0</v>
      </c>
      <c r="M178" s="4"/>
    </row>
    <row r="179" spans="1:13" ht="6" customHeight="1" x14ac:dyDescent="0.25">
      <c r="A179" s="133"/>
      <c r="B179" s="133"/>
      <c r="C179" s="122"/>
      <c r="D179" s="121"/>
      <c r="E179" s="152"/>
      <c r="F179" s="164"/>
      <c r="G179" s="131"/>
      <c r="H179" s="132"/>
      <c r="I179" s="132"/>
      <c r="J179" s="122"/>
    </row>
    <row r="180" spans="1:13" ht="13.9" customHeight="1" x14ac:dyDescent="0.25">
      <c r="A180" s="133"/>
      <c r="B180" s="133"/>
      <c r="C180" s="122"/>
      <c r="D180" s="142">
        <v>29</v>
      </c>
      <c r="E180" s="143" t="s">
        <v>652</v>
      </c>
      <c r="F180" s="144"/>
      <c r="G180" s="143"/>
      <c r="H180" s="143"/>
      <c r="I180" s="143"/>
      <c r="J180" s="187"/>
      <c r="K180" s="33"/>
    </row>
    <row r="181" spans="1:13" ht="13.9" customHeight="1" x14ac:dyDescent="0.25">
      <c r="A181" s="133"/>
      <c r="B181" s="133"/>
      <c r="C181" s="122"/>
      <c r="D181" s="146" t="s">
        <v>1034</v>
      </c>
      <c r="E181" s="157" t="s">
        <v>835</v>
      </c>
      <c r="F181" s="148"/>
      <c r="G181" s="137"/>
      <c r="H181" s="149"/>
      <c r="I181" s="149"/>
      <c r="J181" s="187"/>
      <c r="K181" s="33"/>
    </row>
    <row r="182" spans="1:13" ht="13.9" customHeight="1" x14ac:dyDescent="0.2">
      <c r="A182" s="121" t="s">
        <v>674</v>
      </c>
      <c r="B182" s="121" t="s">
        <v>674</v>
      </c>
      <c r="C182" s="122"/>
      <c r="D182" s="146"/>
      <c r="E182" s="157" t="s">
        <v>836</v>
      </c>
      <c r="F182" s="148"/>
      <c r="G182" s="137"/>
      <c r="H182" s="149"/>
      <c r="I182" s="149"/>
      <c r="J182" s="33"/>
      <c r="K182" s="33"/>
    </row>
    <row r="183" spans="1:13" ht="13.9" customHeight="1" x14ac:dyDescent="0.2">
      <c r="A183" s="121"/>
      <c r="B183" s="121"/>
      <c r="C183" s="122"/>
      <c r="D183" s="146" t="s">
        <v>1035</v>
      </c>
      <c r="E183" s="157" t="s">
        <v>1679</v>
      </c>
      <c r="F183" s="173"/>
      <c r="G183" s="173"/>
      <c r="H183" s="149"/>
      <c r="I183" s="149"/>
      <c r="J183" s="173"/>
      <c r="K183" s="33"/>
    </row>
    <row r="184" spans="1:13" ht="13.9" customHeight="1" x14ac:dyDescent="0.25">
      <c r="A184" s="133"/>
      <c r="B184" s="133"/>
      <c r="C184" s="122"/>
      <c r="D184" s="146" t="s">
        <v>1036</v>
      </c>
      <c r="E184" s="147" t="s">
        <v>675</v>
      </c>
      <c r="F184" s="173"/>
      <c r="G184" s="173"/>
      <c r="H184" s="149"/>
      <c r="I184" s="149"/>
      <c r="J184" s="173"/>
      <c r="K184" s="33"/>
    </row>
    <row r="185" spans="1:13" ht="13.9" customHeight="1" thickBot="1" x14ac:dyDescent="0.3">
      <c r="A185" s="133"/>
      <c r="B185" s="133"/>
      <c r="C185" s="122"/>
      <c r="D185" s="121"/>
      <c r="E185" s="150" t="s">
        <v>688</v>
      </c>
      <c r="F185" s="44"/>
      <c r="G185" s="173"/>
      <c r="H185" s="132"/>
      <c r="I185" s="132"/>
      <c r="J185" s="169" t="s">
        <v>713</v>
      </c>
      <c r="K185" s="170">
        <f>IF(F185=J185,1,0)</f>
        <v>0</v>
      </c>
      <c r="L185" s="171">
        <f>SUM(K156:K198)</f>
        <v>0</v>
      </c>
    </row>
    <row r="186" spans="1:13" ht="6" customHeight="1" thickTop="1" x14ac:dyDescent="0.25">
      <c r="A186" s="133"/>
      <c r="B186" s="133"/>
      <c r="C186" s="122"/>
      <c r="D186" s="121"/>
      <c r="E186" s="152"/>
      <c r="F186" s="164"/>
      <c r="G186" s="131"/>
      <c r="H186" s="132"/>
      <c r="I186" s="132"/>
      <c r="J186" s="122"/>
    </row>
    <row r="187" spans="1:13" ht="13.9" customHeight="1" x14ac:dyDescent="0.25">
      <c r="A187" s="133"/>
      <c r="B187" s="133"/>
      <c r="C187" s="122"/>
      <c r="D187" s="131" t="s">
        <v>846</v>
      </c>
      <c r="E187" s="152"/>
      <c r="F187" s="164"/>
      <c r="G187" s="173"/>
      <c r="H187" s="132"/>
      <c r="I187" s="132"/>
      <c r="J187" s="173"/>
    </row>
    <row r="188" spans="1:13" ht="13.9" customHeight="1" x14ac:dyDescent="0.25">
      <c r="A188" s="133"/>
      <c r="B188" s="133"/>
      <c r="C188" s="122"/>
      <c r="D188" s="121"/>
      <c r="E188" s="152"/>
      <c r="F188" s="164"/>
      <c r="G188" s="173"/>
      <c r="H188" s="132"/>
      <c r="I188" s="132"/>
      <c r="J188" s="173"/>
    </row>
    <row r="189" spans="1:13" ht="13.9" customHeight="1" x14ac:dyDescent="0.25">
      <c r="A189" s="133"/>
      <c r="B189" s="133"/>
      <c r="C189" s="122"/>
      <c r="D189" s="146"/>
      <c r="E189" s="172" t="s">
        <v>853</v>
      </c>
      <c r="F189" s="164"/>
      <c r="G189" s="173"/>
      <c r="H189" s="132"/>
      <c r="I189" s="132"/>
      <c r="J189" s="173"/>
    </row>
    <row r="190" spans="1:13" ht="13.9" customHeight="1" x14ac:dyDescent="0.25">
      <c r="A190" s="133"/>
      <c r="B190" s="133"/>
      <c r="C190" s="122"/>
      <c r="D190" s="189" t="s">
        <v>1018</v>
      </c>
      <c r="E190" s="190" t="s">
        <v>1684</v>
      </c>
      <c r="F190" s="164"/>
      <c r="G190" s="173"/>
      <c r="H190" s="132"/>
      <c r="I190" s="132"/>
      <c r="J190" s="122"/>
      <c r="K190" s="173"/>
      <c r="L190" s="34"/>
    </row>
    <row r="191" spans="1:13" ht="13.9" customHeight="1" x14ac:dyDescent="0.25">
      <c r="A191" s="133"/>
      <c r="B191" s="133"/>
      <c r="C191" s="122"/>
      <c r="D191" s="189" t="s">
        <v>1020</v>
      </c>
      <c r="E191" s="157" t="s">
        <v>1720</v>
      </c>
      <c r="F191" s="164"/>
      <c r="G191" s="173"/>
      <c r="H191" s="132"/>
      <c r="I191" s="132"/>
      <c r="J191" s="122"/>
      <c r="K191" s="173"/>
      <c r="L191" s="34"/>
    </row>
    <row r="192" spans="1:13" ht="13.9" customHeight="1" x14ac:dyDescent="0.25">
      <c r="A192" s="133"/>
      <c r="B192" s="133"/>
      <c r="C192" s="122"/>
      <c r="D192" s="189"/>
      <c r="E192" s="157" t="s">
        <v>1721</v>
      </c>
      <c r="F192" s="164"/>
      <c r="G192" s="173"/>
      <c r="H192" s="132"/>
      <c r="I192" s="132"/>
      <c r="J192" s="122"/>
      <c r="K192" s="173"/>
      <c r="L192" s="34"/>
    </row>
    <row r="193" spans="1:16" ht="13.9" customHeight="1" x14ac:dyDescent="0.25">
      <c r="A193" s="133"/>
      <c r="B193" s="133"/>
      <c r="C193" s="122"/>
      <c r="D193" s="189" t="s">
        <v>1022</v>
      </c>
      <c r="E193" s="157" t="s">
        <v>1685</v>
      </c>
      <c r="F193" s="164"/>
      <c r="G193" s="173"/>
      <c r="H193" s="182"/>
      <c r="I193" s="182"/>
      <c r="J193" s="122"/>
      <c r="K193" s="173"/>
      <c r="L193" s="34"/>
    </row>
    <row r="194" spans="1:16" ht="13.9" customHeight="1" x14ac:dyDescent="0.25">
      <c r="A194" s="133"/>
      <c r="B194" s="133"/>
      <c r="C194" s="122"/>
      <c r="D194" s="71"/>
      <c r="E194" s="190" t="s">
        <v>1686</v>
      </c>
      <c r="F194" s="164"/>
      <c r="G194" s="173"/>
      <c r="H194" s="182"/>
      <c r="I194" s="182"/>
      <c r="J194" s="122"/>
      <c r="K194" s="173"/>
      <c r="L194" s="34"/>
    </row>
    <row r="195" spans="1:16" ht="13.9" customHeight="1" x14ac:dyDescent="0.25">
      <c r="A195" s="133"/>
      <c r="B195" s="133"/>
      <c r="C195" s="122"/>
      <c r="D195" s="71"/>
      <c r="E195" s="190" t="s">
        <v>1448</v>
      </c>
      <c r="F195" s="164"/>
      <c r="G195" s="173"/>
      <c r="H195" s="182"/>
      <c r="I195" s="182"/>
      <c r="J195" s="122"/>
      <c r="K195" s="173"/>
      <c r="L195" s="34"/>
    </row>
    <row r="196" spans="1:16" ht="13.9" customHeight="1" x14ac:dyDescent="0.25">
      <c r="A196" s="133"/>
      <c r="B196" s="133"/>
      <c r="C196" s="122"/>
      <c r="D196" s="189" t="s">
        <v>1023</v>
      </c>
      <c r="E196" s="157" t="s">
        <v>1718</v>
      </c>
      <c r="F196" s="164"/>
      <c r="G196" s="173"/>
      <c r="H196" s="182"/>
      <c r="I196" s="182"/>
      <c r="J196" s="122"/>
      <c r="K196" s="173"/>
      <c r="L196" s="34"/>
    </row>
    <row r="197" spans="1:16" ht="13.9" customHeight="1" x14ac:dyDescent="0.25">
      <c r="A197" s="133"/>
      <c r="B197" s="133"/>
      <c r="C197" s="122"/>
      <c r="D197" s="189"/>
      <c r="E197" s="157" t="s">
        <v>1719</v>
      </c>
      <c r="F197" s="164"/>
      <c r="G197" s="173"/>
      <c r="H197" s="182"/>
      <c r="I197" s="182"/>
      <c r="J197" s="122"/>
      <c r="K197" s="173"/>
      <c r="L197" s="34"/>
    </row>
    <row r="198" spans="1:16" ht="13.9" customHeight="1" x14ac:dyDescent="0.25">
      <c r="A198" s="133"/>
      <c r="B198" s="133"/>
      <c r="C198" s="122"/>
      <c r="D198" s="189" t="s">
        <v>1026</v>
      </c>
      <c r="E198" s="157" t="s">
        <v>1687</v>
      </c>
      <c r="F198" s="164"/>
      <c r="G198" s="173"/>
      <c r="H198" s="182"/>
      <c r="I198" s="182"/>
      <c r="J198" s="122"/>
      <c r="K198" s="173"/>
      <c r="L198" s="34"/>
      <c r="P198" s="191"/>
    </row>
    <row r="199" spans="1:16" ht="13.9" customHeight="1" x14ac:dyDescent="0.25">
      <c r="A199" s="133"/>
      <c r="B199" s="133"/>
      <c r="C199" s="122"/>
      <c r="D199" s="189" t="s">
        <v>1449</v>
      </c>
      <c r="E199" s="190" t="s">
        <v>1688</v>
      </c>
      <c r="F199" s="164"/>
      <c r="G199" s="173"/>
      <c r="H199" s="182"/>
      <c r="I199" s="182"/>
      <c r="J199" s="122"/>
      <c r="L199" s="34"/>
      <c r="P199" s="191"/>
    </row>
    <row r="200" spans="1:16" ht="13.9" customHeight="1" x14ac:dyDescent="0.25">
      <c r="A200" s="133"/>
      <c r="B200" s="133"/>
      <c r="C200" s="122"/>
      <c r="D200" s="189" t="s">
        <v>1037</v>
      </c>
      <c r="E200" s="157" t="s">
        <v>1710</v>
      </c>
      <c r="F200" s="164"/>
      <c r="G200" s="173"/>
      <c r="H200" s="182"/>
      <c r="I200" s="182"/>
      <c r="J200" s="122"/>
      <c r="K200" s="122"/>
      <c r="L200" s="34"/>
      <c r="P200" s="192"/>
    </row>
    <row r="201" spans="1:16" ht="13.9" customHeight="1" x14ac:dyDescent="0.25">
      <c r="A201" s="133"/>
      <c r="B201" s="133"/>
      <c r="C201" s="122"/>
      <c r="D201" s="121"/>
      <c r="E201" s="152"/>
      <c r="F201" s="164"/>
      <c r="G201" s="173"/>
      <c r="H201" s="132"/>
      <c r="I201" s="132"/>
      <c r="J201" s="122"/>
    </row>
    <row r="202" spans="1:16" ht="13.9" customHeight="1" x14ac:dyDescent="0.25">
      <c r="A202" s="133"/>
      <c r="B202" s="133"/>
      <c r="C202" s="122"/>
      <c r="D202" s="177" t="s">
        <v>807</v>
      </c>
      <c r="E202" s="43"/>
      <c r="F202" s="148"/>
      <c r="G202" s="175" t="s">
        <v>711</v>
      </c>
      <c r="H202" s="176" t="s">
        <v>809</v>
      </c>
      <c r="I202" s="176"/>
      <c r="J202" s="122"/>
    </row>
    <row r="203" spans="1:16" ht="13.9" customHeight="1" x14ac:dyDescent="0.25">
      <c r="A203" s="133"/>
      <c r="B203" s="133"/>
      <c r="C203" s="122"/>
      <c r="D203" s="177" t="s">
        <v>808</v>
      </c>
      <c r="E203" s="230"/>
      <c r="F203" s="148"/>
      <c r="G203" s="137"/>
      <c r="H203" s="137"/>
      <c r="I203" s="137"/>
      <c r="J203" s="122"/>
    </row>
    <row r="204" spans="1:16" ht="13.9" customHeight="1" x14ac:dyDescent="0.25">
      <c r="A204" s="133"/>
      <c r="B204" s="133"/>
      <c r="C204" s="122"/>
      <c r="D204" s="131"/>
      <c r="F204" s="178"/>
      <c r="G204" s="137"/>
      <c r="H204" s="503"/>
      <c r="I204" s="503"/>
      <c r="J204" s="122"/>
    </row>
    <row r="205" spans="1:16" ht="13.9" customHeight="1" x14ac:dyDescent="0.25">
      <c r="A205" s="133"/>
      <c r="B205" s="133"/>
      <c r="C205" s="122"/>
      <c r="D205" s="121"/>
      <c r="E205" s="177"/>
      <c r="F205" s="164"/>
      <c r="G205" s="173"/>
      <c r="H205" s="132"/>
      <c r="I205" s="132"/>
      <c r="J205" s="122"/>
    </row>
    <row r="206" spans="1:16" ht="13.9" customHeight="1" x14ac:dyDescent="0.25">
      <c r="A206" s="133"/>
      <c r="B206" s="133"/>
      <c r="C206" s="122"/>
      <c r="D206" s="121"/>
      <c r="E206" s="152"/>
      <c r="F206" s="130"/>
      <c r="G206" s="131"/>
      <c r="H206" s="132"/>
      <c r="I206" s="132"/>
      <c r="J206" s="122"/>
    </row>
    <row r="207" spans="1:16" ht="13.9" customHeight="1" x14ac:dyDescent="0.25">
      <c r="A207" s="133"/>
      <c r="B207" s="133"/>
      <c r="C207" s="122"/>
      <c r="D207" s="179" t="s">
        <v>852</v>
      </c>
      <c r="E207" s="179"/>
      <c r="F207" s="30"/>
      <c r="G207" s="70"/>
      <c r="H207" s="30"/>
      <c r="I207" s="180"/>
      <c r="J207" s="122"/>
    </row>
    <row r="208" spans="1:16" ht="16.149999999999999" customHeight="1" x14ac:dyDescent="0.25">
      <c r="A208" s="133"/>
      <c r="B208" s="133"/>
      <c r="C208" s="122"/>
      <c r="D208" s="121"/>
      <c r="E208" s="193"/>
      <c r="F208" s="130"/>
      <c r="G208" s="131"/>
      <c r="H208" s="132"/>
      <c r="I208" s="132"/>
      <c r="J208" s="122"/>
    </row>
    <row r="209" spans="1:10" ht="16.149999999999999" customHeight="1" x14ac:dyDescent="0.25">
      <c r="A209" s="133"/>
      <c r="B209" s="133"/>
      <c r="C209" s="122"/>
      <c r="D209" s="121"/>
      <c r="E209" s="6" t="s">
        <v>819</v>
      </c>
      <c r="F209" s="130"/>
      <c r="G209" s="131"/>
      <c r="H209" s="132"/>
      <c r="I209" s="132"/>
      <c r="J209" s="122"/>
    </row>
    <row r="210" spans="1:10" ht="16.149999999999999" customHeight="1" x14ac:dyDescent="0.25">
      <c r="A210" s="133"/>
      <c r="B210" s="133"/>
      <c r="C210" s="122"/>
      <c r="D210" s="121"/>
      <c r="E210" s="134"/>
      <c r="F210" s="130"/>
      <c r="G210" s="131"/>
      <c r="H210" s="132"/>
      <c r="I210" s="132"/>
      <c r="J210" s="122"/>
    </row>
    <row r="211" spans="1:10" ht="16.149999999999999" customHeight="1" x14ac:dyDescent="0.25">
      <c r="A211" s="133"/>
      <c r="B211" s="133"/>
      <c r="C211" s="122"/>
      <c r="D211" s="121"/>
      <c r="E211" s="43"/>
      <c r="F211" s="164"/>
      <c r="G211" s="131"/>
      <c r="H211" s="132"/>
      <c r="I211" s="132"/>
      <c r="J211" s="126"/>
    </row>
    <row r="212" spans="1:10" ht="16.149999999999999" customHeight="1" x14ac:dyDescent="0.25">
      <c r="A212" s="133"/>
      <c r="B212" s="133"/>
      <c r="C212" s="122"/>
      <c r="E212" s="134"/>
      <c r="F212"/>
      <c r="I212" s="132"/>
      <c r="J212" s="122"/>
    </row>
    <row r="213" spans="1:10" ht="13.9" customHeight="1" x14ac:dyDescent="0.2">
      <c r="A213" s="121"/>
      <c r="B213" s="122"/>
      <c r="C213" s="122"/>
      <c r="D213" s="138" t="s">
        <v>686</v>
      </c>
      <c r="E213" s="139" t="s">
        <v>656</v>
      </c>
      <c r="F213" s="140"/>
      <c r="G213" s="141"/>
      <c r="H213" s="139"/>
      <c r="I213" s="138" t="s">
        <v>1653</v>
      </c>
      <c r="J213" s="122"/>
    </row>
    <row r="214" spans="1:10" ht="16.149999999999999" customHeight="1" x14ac:dyDescent="0.25">
      <c r="A214" s="133"/>
      <c r="B214" s="133"/>
      <c r="C214" s="122"/>
      <c r="E214" s="134"/>
      <c r="F214"/>
      <c r="I214" s="132"/>
      <c r="J214" s="122"/>
    </row>
    <row r="215" spans="1:10" ht="13.9" customHeight="1" x14ac:dyDescent="0.25">
      <c r="A215" s="133"/>
      <c r="B215" s="133"/>
      <c r="C215" s="122"/>
      <c r="D215" s="142">
        <v>30</v>
      </c>
      <c r="E215" s="143" t="s">
        <v>1772</v>
      </c>
      <c r="F215" s="144"/>
      <c r="G215" s="143"/>
      <c r="H215" s="143"/>
      <c r="I215" s="194"/>
      <c r="J215" s="122"/>
    </row>
    <row r="216" spans="1:10" ht="13.9" customHeight="1" x14ac:dyDescent="0.25">
      <c r="A216" s="133"/>
      <c r="B216" s="133"/>
      <c r="C216" s="122"/>
      <c r="D216" s="146" t="s">
        <v>1038</v>
      </c>
      <c r="E216" s="157" t="s">
        <v>793</v>
      </c>
      <c r="F216" s="183"/>
      <c r="G216" s="184"/>
      <c r="H216" s="184"/>
      <c r="I216" s="137"/>
      <c r="J216" s="122"/>
    </row>
    <row r="217" spans="1:10" ht="13.9" customHeight="1" x14ac:dyDescent="0.25">
      <c r="A217" s="133"/>
      <c r="B217" s="133"/>
      <c r="C217" s="122"/>
      <c r="D217" s="146" t="s">
        <v>1039</v>
      </c>
      <c r="E217" s="157" t="s">
        <v>721</v>
      </c>
      <c r="F217" s="183"/>
      <c r="G217" s="184"/>
      <c r="H217" s="184"/>
      <c r="I217" s="137"/>
      <c r="J217" s="122"/>
    </row>
    <row r="218" spans="1:10" ht="13.9" customHeight="1" x14ac:dyDescent="0.25">
      <c r="A218" s="133"/>
      <c r="B218" s="133"/>
      <c r="C218" s="122"/>
      <c r="D218" s="146" t="s">
        <v>1040</v>
      </c>
      <c r="E218" s="157" t="s">
        <v>1328</v>
      </c>
      <c r="F218" s="183"/>
      <c r="G218" s="184"/>
      <c r="H218" s="184"/>
      <c r="I218" s="137"/>
      <c r="J218" s="122"/>
    </row>
    <row r="219" spans="1:10" ht="13.9" customHeight="1" x14ac:dyDescent="0.25">
      <c r="A219" s="133"/>
      <c r="B219" s="133"/>
      <c r="C219" s="122"/>
      <c r="D219" s="146" t="s">
        <v>1041</v>
      </c>
      <c r="E219" s="157" t="s">
        <v>1324</v>
      </c>
      <c r="F219" s="183"/>
      <c r="G219" s="184"/>
      <c r="H219" s="184"/>
      <c r="I219" s="137"/>
      <c r="J219" s="122"/>
    </row>
    <row r="220" spans="1:10" ht="13.9" customHeight="1" x14ac:dyDescent="0.25">
      <c r="A220" s="133"/>
      <c r="B220" s="133"/>
      <c r="C220" s="122"/>
      <c r="D220" s="146" t="s">
        <v>1042</v>
      </c>
      <c r="E220" s="157" t="s">
        <v>1325</v>
      </c>
      <c r="F220" s="183"/>
      <c r="G220" s="184"/>
      <c r="H220" s="184"/>
      <c r="I220" s="137"/>
      <c r="J220" s="122"/>
    </row>
    <row r="221" spans="1:10" ht="13.9" customHeight="1" x14ac:dyDescent="0.25">
      <c r="A221" s="133"/>
      <c r="B221" s="133"/>
      <c r="C221" s="122"/>
      <c r="D221" s="146" t="s">
        <v>1043</v>
      </c>
      <c r="E221" s="157" t="s">
        <v>1326</v>
      </c>
      <c r="F221" s="183"/>
      <c r="G221" s="184"/>
      <c r="H221" s="184"/>
      <c r="I221" s="137"/>
      <c r="J221" s="122"/>
    </row>
    <row r="222" spans="1:10" ht="13.9" customHeight="1" x14ac:dyDescent="0.25">
      <c r="A222" s="133"/>
      <c r="B222" s="133"/>
      <c r="C222" s="122"/>
      <c r="D222" s="146" t="s">
        <v>1044</v>
      </c>
      <c r="E222" s="157" t="s">
        <v>1327</v>
      </c>
      <c r="F222" s="183"/>
      <c r="G222" s="184"/>
      <c r="H222" s="184"/>
      <c r="I222" s="195"/>
      <c r="J222" s="122"/>
    </row>
    <row r="223" spans="1:10" ht="13.9" customHeight="1" x14ac:dyDescent="0.25">
      <c r="A223" s="133"/>
      <c r="B223" s="133"/>
      <c r="C223" s="122"/>
      <c r="D223" s="146" t="s">
        <v>1045</v>
      </c>
      <c r="E223" s="157" t="s">
        <v>872</v>
      </c>
      <c r="F223" s="183"/>
      <c r="G223" s="184"/>
      <c r="H223" s="184"/>
      <c r="I223" s="195"/>
      <c r="J223" s="122"/>
    </row>
    <row r="224" spans="1:10" ht="13.9" customHeight="1" x14ac:dyDescent="0.25">
      <c r="A224" s="133"/>
      <c r="B224" s="133"/>
      <c r="C224" s="122"/>
      <c r="D224" s="146" t="s">
        <v>1046</v>
      </c>
      <c r="E224" s="157" t="s">
        <v>873</v>
      </c>
      <c r="F224" s="183"/>
      <c r="G224" s="184"/>
      <c r="H224" s="184"/>
      <c r="I224" s="195"/>
      <c r="J224" s="122"/>
    </row>
    <row r="225" spans="1:12" ht="13.9" customHeight="1" x14ac:dyDescent="0.25">
      <c r="A225" s="133"/>
      <c r="B225" s="133"/>
      <c r="C225" s="122"/>
      <c r="D225" s="146" t="s">
        <v>1047</v>
      </c>
      <c r="E225" s="157" t="s">
        <v>827</v>
      </c>
      <c r="F225" s="183"/>
      <c r="G225" s="184"/>
      <c r="H225" s="184"/>
      <c r="I225" s="195"/>
      <c r="J225" s="122"/>
    </row>
    <row r="226" spans="1:12" ht="13.9" customHeight="1" x14ac:dyDescent="0.25">
      <c r="A226" s="133"/>
      <c r="B226" s="133"/>
      <c r="C226" s="122"/>
      <c r="D226" s="146" t="s">
        <v>1048</v>
      </c>
      <c r="E226" s="157" t="s">
        <v>719</v>
      </c>
      <c r="F226" s="173"/>
      <c r="G226" s="173"/>
      <c r="H226" s="149"/>
      <c r="I226" s="195"/>
      <c r="J226" s="122"/>
    </row>
    <row r="227" spans="1:12" ht="13.9" customHeight="1" x14ac:dyDescent="0.25">
      <c r="A227" s="133"/>
      <c r="B227" s="133"/>
      <c r="C227" s="122"/>
      <c r="D227" s="146" t="s">
        <v>1049</v>
      </c>
      <c r="E227" s="157" t="s">
        <v>720</v>
      </c>
      <c r="F227" s="173"/>
      <c r="G227" s="173"/>
      <c r="H227" s="149"/>
      <c r="I227" s="195"/>
      <c r="J227" s="122"/>
    </row>
    <row r="228" spans="1:12" ht="13.9" customHeight="1" x14ac:dyDescent="0.25">
      <c r="A228" s="133"/>
      <c r="B228" s="133"/>
      <c r="C228" s="122"/>
      <c r="D228" s="146" t="s">
        <v>1050</v>
      </c>
      <c r="E228" s="157" t="s">
        <v>722</v>
      </c>
      <c r="G228" s="173"/>
      <c r="H228" s="149"/>
      <c r="I228" s="195"/>
      <c r="J228" s="122"/>
    </row>
    <row r="229" spans="1:12" ht="13.9" customHeight="1" x14ac:dyDescent="0.25">
      <c r="A229" s="133"/>
      <c r="B229" s="133"/>
      <c r="C229" s="122"/>
      <c r="D229" s="162" t="s">
        <v>1051</v>
      </c>
      <c r="E229" s="157" t="s">
        <v>856</v>
      </c>
      <c r="G229" s="173"/>
      <c r="H229" s="149"/>
      <c r="I229" s="195"/>
      <c r="J229" s="122"/>
    </row>
    <row r="230" spans="1:12" ht="13.9" customHeight="1" x14ac:dyDescent="0.25">
      <c r="A230" s="133"/>
      <c r="B230" s="133"/>
      <c r="C230" s="122"/>
      <c r="D230" s="442"/>
      <c r="E230" s="445" t="s">
        <v>1771</v>
      </c>
      <c r="F230" s="442"/>
      <c r="G230" s="443"/>
      <c r="H230" s="149"/>
      <c r="I230" s="195"/>
      <c r="J230" s="122"/>
    </row>
    <row r="231" spans="1:12" ht="13.9" customHeight="1" x14ac:dyDescent="0.25">
      <c r="A231" s="133"/>
      <c r="B231" s="133"/>
      <c r="C231" s="122"/>
      <c r="D231" s="71" t="s">
        <v>1775</v>
      </c>
      <c r="E231" s="157" t="s">
        <v>1773</v>
      </c>
      <c r="F231" s="442"/>
      <c r="G231" s="443"/>
      <c r="H231" s="149"/>
      <c r="I231" s="195"/>
      <c r="J231" s="122"/>
    </row>
    <row r="232" spans="1:12" ht="13.9" customHeight="1" x14ac:dyDescent="0.25">
      <c r="A232" s="133"/>
      <c r="B232" s="133"/>
      <c r="C232" s="122"/>
      <c r="D232" s="71"/>
      <c r="E232" s="157" t="s">
        <v>1774</v>
      </c>
      <c r="F232" s="442"/>
      <c r="G232" s="443"/>
      <c r="H232" s="149"/>
      <c r="I232" s="195"/>
      <c r="J232" s="122"/>
    </row>
    <row r="233" spans="1:12" ht="13.9" customHeight="1" x14ac:dyDescent="0.25">
      <c r="A233" s="133"/>
      <c r="B233" s="133"/>
      <c r="C233" s="122"/>
      <c r="D233" s="71" t="s">
        <v>1776</v>
      </c>
      <c r="E233" s="157" t="s">
        <v>1777</v>
      </c>
      <c r="F233" s="442"/>
      <c r="G233" s="443"/>
      <c r="H233" s="149"/>
      <c r="I233" s="195"/>
      <c r="J233" s="122"/>
    </row>
    <row r="234" spans="1:12" ht="13.9" customHeight="1" x14ac:dyDescent="0.25">
      <c r="A234" s="133"/>
      <c r="B234" s="133"/>
      <c r="C234" s="122"/>
      <c r="D234" s="71" t="s">
        <v>1779</v>
      </c>
      <c r="E234" s="157" t="s">
        <v>1778</v>
      </c>
      <c r="F234" s="442"/>
      <c r="G234" s="443"/>
      <c r="H234" s="149"/>
      <c r="I234" s="195"/>
      <c r="J234" s="122"/>
    </row>
    <row r="235" spans="1:12" ht="13.9" customHeight="1" x14ac:dyDescent="0.25">
      <c r="A235" s="133"/>
      <c r="B235" s="133"/>
      <c r="C235" s="122"/>
      <c r="D235" s="189" t="s">
        <v>1780</v>
      </c>
      <c r="E235" s="157" t="s">
        <v>1782</v>
      </c>
      <c r="F235" s="442"/>
      <c r="G235" s="443"/>
      <c r="H235" s="149"/>
      <c r="I235" s="195"/>
      <c r="J235" s="122"/>
    </row>
    <row r="236" spans="1:12" ht="13.9" customHeight="1" x14ac:dyDescent="0.25">
      <c r="A236" s="133"/>
      <c r="B236" s="133"/>
      <c r="C236" s="122"/>
      <c r="D236" s="71" t="s">
        <v>1781</v>
      </c>
      <c r="E236" s="157" t="s">
        <v>1784</v>
      </c>
      <c r="F236" s="442"/>
      <c r="G236" s="443"/>
      <c r="H236" s="149"/>
      <c r="I236" s="195"/>
      <c r="J236" s="122"/>
    </row>
    <row r="237" spans="1:12" ht="13.9" customHeight="1" x14ac:dyDescent="0.25">
      <c r="A237" s="133"/>
      <c r="B237" s="133"/>
      <c r="C237" s="122"/>
      <c r="D237" s="146"/>
      <c r="E237" s="157"/>
      <c r="G237" s="173"/>
      <c r="H237" s="149"/>
      <c r="I237" s="195"/>
      <c r="J237" s="122"/>
    </row>
    <row r="238" spans="1:12" ht="13.9" customHeight="1" thickBot="1" x14ac:dyDescent="0.3">
      <c r="A238" s="133"/>
      <c r="B238" s="133"/>
      <c r="C238" s="122"/>
      <c r="D238" s="121"/>
      <c r="E238" s="150" t="s">
        <v>688</v>
      </c>
      <c r="F238" s="44"/>
      <c r="G238" s="173"/>
      <c r="H238" s="132"/>
      <c r="I238" s="195"/>
      <c r="J238" s="169" t="s">
        <v>713</v>
      </c>
      <c r="K238" s="170">
        <f>IF(F238=J238,1,0)</f>
        <v>0</v>
      </c>
      <c r="L238" s="171">
        <f>SUM(K238)</f>
        <v>0</v>
      </c>
    </row>
    <row r="239" spans="1:12" ht="13.9" customHeight="1" thickTop="1" x14ac:dyDescent="0.25">
      <c r="A239" s="133"/>
      <c r="B239" s="133"/>
      <c r="C239" s="122"/>
      <c r="D239" s="121"/>
      <c r="E239" s="152"/>
      <c r="F239" s="173"/>
      <c r="G239" s="173"/>
      <c r="H239" s="132"/>
      <c r="I239" s="195"/>
    </row>
    <row r="240" spans="1:12" ht="13.9" customHeight="1" x14ac:dyDescent="0.25">
      <c r="A240" s="133"/>
      <c r="B240" s="133"/>
      <c r="C240" s="122"/>
      <c r="D240" s="3" t="s">
        <v>846</v>
      </c>
      <c r="E240" s="196"/>
      <c r="F240" s="197"/>
      <c r="G240" s="197"/>
      <c r="H240" s="132"/>
      <c r="I240" s="195"/>
    </row>
    <row r="241" spans="1:15" ht="13.9" customHeight="1" x14ac:dyDescent="0.25">
      <c r="A241" s="133"/>
      <c r="B241" s="133"/>
      <c r="C241" s="122"/>
      <c r="D241" s="121"/>
      <c r="E241" s="196"/>
      <c r="F241" s="197"/>
      <c r="G241" s="197"/>
      <c r="H241" s="132"/>
      <c r="I241" s="195"/>
      <c r="J241" s="122"/>
    </row>
    <row r="242" spans="1:15" ht="13.9" customHeight="1" x14ac:dyDescent="0.25">
      <c r="A242" s="133"/>
      <c r="B242" s="133"/>
      <c r="C242" s="122"/>
      <c r="D242" s="121"/>
      <c r="E242" s="172" t="s">
        <v>926</v>
      </c>
      <c r="F242" s="197"/>
      <c r="G242" s="197"/>
      <c r="H242" s="132"/>
      <c r="I242" s="195"/>
      <c r="J242" s="122"/>
      <c r="O242" s="155"/>
    </row>
    <row r="243" spans="1:15" ht="13.9" customHeight="1" x14ac:dyDescent="0.25">
      <c r="A243" s="133"/>
      <c r="B243" s="133"/>
      <c r="C243" s="122"/>
      <c r="D243" s="189" t="s">
        <v>1051</v>
      </c>
      <c r="E243" s="157" t="s">
        <v>962</v>
      </c>
      <c r="F243" s="197"/>
      <c r="G243" s="197"/>
      <c r="H243" s="132"/>
      <c r="I243" s="195"/>
      <c r="J243" s="122"/>
    </row>
    <row r="244" spans="1:15" ht="13.9" customHeight="1" x14ac:dyDescent="0.25">
      <c r="A244" s="133"/>
      <c r="B244" s="133"/>
      <c r="C244" s="122"/>
      <c r="D244" s="162" t="s">
        <v>1780</v>
      </c>
      <c r="E244" s="157" t="s">
        <v>1783</v>
      </c>
      <c r="F244" s="173"/>
      <c r="G244" s="173"/>
      <c r="H244" s="132"/>
      <c r="I244" s="195"/>
      <c r="J244" s="122"/>
    </row>
    <row r="245" spans="1:15" ht="13.9" customHeight="1" x14ac:dyDescent="0.25">
      <c r="A245" s="133"/>
      <c r="B245" s="133"/>
      <c r="C245" s="122"/>
      <c r="D245" s="121"/>
      <c r="E245" s="152"/>
      <c r="F245" s="164"/>
      <c r="G245" s="173"/>
      <c r="H245" s="132"/>
      <c r="I245" s="195"/>
      <c r="J245" s="122"/>
    </row>
    <row r="246" spans="1:15" ht="13.9" customHeight="1" x14ac:dyDescent="0.25">
      <c r="A246" s="133"/>
      <c r="B246" s="133"/>
      <c r="C246" s="122"/>
      <c r="D246" s="177" t="s">
        <v>807</v>
      </c>
      <c r="E246" s="43"/>
      <c r="F246" s="33"/>
      <c r="G246" s="9" t="s">
        <v>711</v>
      </c>
      <c r="H246" s="14" t="s">
        <v>809</v>
      </c>
      <c r="I246" s="14"/>
      <c r="J246" s="122"/>
    </row>
    <row r="247" spans="1:15" ht="13.9" customHeight="1" x14ac:dyDescent="0.25">
      <c r="A247" s="133"/>
      <c r="B247" s="133"/>
      <c r="C247" s="122"/>
      <c r="D247" s="177" t="s">
        <v>808</v>
      </c>
      <c r="E247" s="43"/>
      <c r="F247" s="33"/>
      <c r="G247" s="4"/>
      <c r="H247" s="4"/>
      <c r="I247" s="4"/>
      <c r="J247" s="122"/>
    </row>
    <row r="248" spans="1:15" ht="13.9" customHeight="1" x14ac:dyDescent="0.25">
      <c r="A248" s="133"/>
      <c r="B248" s="133"/>
      <c r="C248" s="122"/>
      <c r="D248" s="3"/>
      <c r="F248" s="5"/>
      <c r="G248" s="4"/>
      <c r="H248" s="503"/>
      <c r="I248" s="503"/>
      <c r="J248" s="122"/>
    </row>
    <row r="249" spans="1:15" ht="13.9" customHeight="1" x14ac:dyDescent="0.25">
      <c r="A249" s="133"/>
      <c r="B249" s="133"/>
      <c r="C249" s="122"/>
      <c r="D249" s="121"/>
      <c r="E249" s="177"/>
      <c r="F249" s="164"/>
      <c r="G249" s="173"/>
      <c r="H249" s="132"/>
      <c r="I249" s="195"/>
      <c r="J249" s="122"/>
    </row>
    <row r="250" spans="1:15" ht="13.9" customHeight="1" x14ac:dyDescent="0.25">
      <c r="A250" s="133"/>
      <c r="B250" s="133"/>
      <c r="C250" s="122"/>
      <c r="D250" s="121"/>
      <c r="E250" s="152"/>
      <c r="F250" s="164"/>
      <c r="G250" s="173"/>
      <c r="H250" s="132"/>
      <c r="I250" s="195"/>
      <c r="J250" s="122"/>
    </row>
    <row r="251" spans="1:15" ht="13.9" customHeight="1" x14ac:dyDescent="0.25">
      <c r="A251" s="133"/>
      <c r="B251" s="133"/>
      <c r="C251" s="122"/>
      <c r="D251" s="30" t="s">
        <v>851</v>
      </c>
      <c r="E251" s="72"/>
      <c r="F251" s="72"/>
      <c r="G251" s="72"/>
      <c r="H251" s="198"/>
      <c r="I251" s="199"/>
      <c r="J251" s="122"/>
    </row>
    <row r="252" spans="1:15" ht="13.9" customHeight="1" x14ac:dyDescent="0.25">
      <c r="A252" s="133"/>
      <c r="B252" s="133"/>
      <c r="C252" s="122"/>
      <c r="D252" s="121"/>
      <c r="E252" s="152"/>
      <c r="F252" s="164"/>
      <c r="G252" s="173"/>
      <c r="H252" s="132"/>
      <c r="I252" s="195"/>
      <c r="J252" s="122"/>
    </row>
    <row r="253" spans="1:15" ht="13.9" customHeight="1" x14ac:dyDescent="0.25">
      <c r="A253" s="133"/>
      <c r="B253" s="133"/>
      <c r="C253" s="122"/>
      <c r="D253" s="121"/>
      <c r="E253" s="6" t="s">
        <v>819</v>
      </c>
      <c r="F253" s="164"/>
      <c r="G253" s="173"/>
      <c r="H253" s="132"/>
      <c r="I253" s="195"/>
      <c r="J253" s="122"/>
    </row>
    <row r="254" spans="1:15" ht="16.149999999999999" customHeight="1" x14ac:dyDescent="0.25">
      <c r="A254" s="133"/>
      <c r="B254" s="133"/>
      <c r="C254" s="122"/>
      <c r="D254" s="121"/>
      <c r="E254" s="134"/>
      <c r="F254" s="164"/>
      <c r="G254" s="173"/>
      <c r="H254" s="132"/>
      <c r="I254" s="195"/>
      <c r="J254" s="122"/>
    </row>
    <row r="255" spans="1:15" ht="13.9" customHeight="1" x14ac:dyDescent="0.25">
      <c r="A255" s="133"/>
      <c r="B255" s="133"/>
      <c r="C255" s="122"/>
      <c r="D255" s="121"/>
      <c r="E255" s="43"/>
      <c r="F255" s="164"/>
      <c r="G255" s="173"/>
      <c r="H255" s="132"/>
      <c r="I255" s="195"/>
      <c r="J255" s="122"/>
    </row>
    <row r="256" spans="1:15" ht="13.9" customHeight="1" x14ac:dyDescent="0.25">
      <c r="A256" s="133"/>
      <c r="B256" s="133"/>
      <c r="C256" s="122"/>
      <c r="E256" s="152"/>
      <c r="F256"/>
      <c r="I256" s="195"/>
      <c r="J256" s="122"/>
    </row>
    <row r="257" spans="1:11" ht="13.9" customHeight="1" x14ac:dyDescent="0.2">
      <c r="A257" s="121"/>
      <c r="B257" s="122"/>
      <c r="C257" s="122"/>
      <c r="D257" s="138" t="s">
        <v>686</v>
      </c>
      <c r="E257" s="139" t="s">
        <v>656</v>
      </c>
      <c r="F257" s="140"/>
      <c r="G257" s="141"/>
      <c r="H257" s="139"/>
      <c r="I257" s="138" t="s">
        <v>805</v>
      </c>
      <c r="J257" s="126"/>
    </row>
    <row r="258" spans="1:11" ht="13.9" customHeight="1" x14ac:dyDescent="0.25">
      <c r="A258" s="133"/>
      <c r="B258" s="133"/>
      <c r="C258" s="122"/>
      <c r="E258" s="152"/>
      <c r="F258"/>
      <c r="I258" s="195"/>
      <c r="J258" s="122"/>
    </row>
    <row r="259" spans="1:11" ht="13.9" customHeight="1" x14ac:dyDescent="0.25">
      <c r="A259" s="133"/>
      <c r="B259" s="133"/>
      <c r="C259" s="122"/>
      <c r="D259" s="142">
        <v>32</v>
      </c>
      <c r="E259" s="143" t="s">
        <v>646</v>
      </c>
      <c r="F259" s="144"/>
      <c r="G259" s="143"/>
      <c r="H259" s="143"/>
      <c r="I259" s="200"/>
      <c r="J259" s="122"/>
    </row>
    <row r="260" spans="1:11" ht="13.9" customHeight="1" x14ac:dyDescent="0.25">
      <c r="A260" s="133"/>
      <c r="B260" s="133"/>
      <c r="C260" s="122"/>
      <c r="D260" s="146" t="s">
        <v>1052</v>
      </c>
      <c r="E260" s="157" t="s">
        <v>676</v>
      </c>
      <c r="F260" s="130"/>
      <c r="G260" s="131"/>
      <c r="H260" s="132"/>
      <c r="I260" s="195"/>
      <c r="J260" s="122"/>
    </row>
    <row r="261" spans="1:11" ht="13.9" customHeight="1" x14ac:dyDescent="0.25">
      <c r="A261" s="133"/>
      <c r="B261" s="133"/>
      <c r="C261" s="122"/>
      <c r="D261" s="146" t="s">
        <v>1053</v>
      </c>
      <c r="E261" s="157" t="s">
        <v>677</v>
      </c>
      <c r="F261" s="130"/>
      <c r="G261" s="131"/>
      <c r="H261" s="132"/>
      <c r="I261" s="132"/>
      <c r="J261" s="122"/>
    </row>
    <row r="262" spans="1:11" ht="13.9" customHeight="1" x14ac:dyDescent="0.2">
      <c r="A262" s="121" t="s">
        <v>405</v>
      </c>
      <c r="B262" s="121" t="s">
        <v>405</v>
      </c>
      <c r="C262" s="122"/>
      <c r="D262" s="146" t="s">
        <v>1054</v>
      </c>
      <c r="E262" s="157" t="s">
        <v>707</v>
      </c>
      <c r="F262" s="148"/>
      <c r="G262" s="137"/>
      <c r="H262" s="149"/>
      <c r="I262" s="149"/>
      <c r="J262" s="128"/>
    </row>
    <row r="263" spans="1:11" ht="13.9" customHeight="1" x14ac:dyDescent="0.25">
      <c r="A263" s="133"/>
      <c r="B263" s="133"/>
      <c r="C263" s="122"/>
      <c r="D263" s="146" t="s">
        <v>1055</v>
      </c>
      <c r="E263" s="157" t="s">
        <v>678</v>
      </c>
      <c r="F263" s="148"/>
      <c r="G263" s="137"/>
      <c r="H263" s="149"/>
      <c r="I263" s="149"/>
      <c r="J263" s="122"/>
    </row>
    <row r="264" spans="1:11" ht="13.9" customHeight="1" x14ac:dyDescent="0.25">
      <c r="A264" s="133"/>
      <c r="B264" s="133"/>
      <c r="C264" s="122"/>
      <c r="D264" s="146" t="s">
        <v>1056</v>
      </c>
      <c r="E264" s="157" t="s">
        <v>679</v>
      </c>
      <c r="F264" s="148"/>
      <c r="G264" s="137"/>
      <c r="H264" s="149"/>
      <c r="I264" s="149"/>
      <c r="J264" s="122"/>
    </row>
    <row r="265" spans="1:11" ht="13.9" customHeight="1" x14ac:dyDescent="0.25">
      <c r="A265" s="133"/>
      <c r="B265" s="133"/>
      <c r="C265" s="122"/>
      <c r="D265" s="146" t="s">
        <v>1057</v>
      </c>
      <c r="E265" s="157" t="s">
        <v>874</v>
      </c>
      <c r="F265" s="148"/>
      <c r="G265" s="137"/>
      <c r="H265" s="149"/>
      <c r="I265" s="181"/>
      <c r="J265" s="122"/>
    </row>
    <row r="266" spans="1:11" ht="13.9" customHeight="1" x14ac:dyDescent="0.25">
      <c r="A266" s="133"/>
      <c r="B266" s="133"/>
      <c r="C266" s="122"/>
      <c r="D266" s="162" t="s">
        <v>1058</v>
      </c>
      <c r="E266" s="157" t="s">
        <v>856</v>
      </c>
      <c r="G266" s="131"/>
      <c r="H266" s="132"/>
      <c r="I266" s="132"/>
      <c r="J266" s="122"/>
    </row>
    <row r="267" spans="1:11" ht="13.9" customHeight="1" x14ac:dyDescent="0.25">
      <c r="A267" s="133"/>
      <c r="B267" s="133"/>
      <c r="C267" s="122"/>
      <c r="D267" s="121"/>
      <c r="E267" s="150" t="s">
        <v>688</v>
      </c>
      <c r="F267" s="44"/>
      <c r="G267" s="131"/>
      <c r="H267" s="132"/>
      <c r="I267" s="132"/>
      <c r="J267" s="122" t="s">
        <v>713</v>
      </c>
      <c r="K267" s="34">
        <f>IF(F267=J267,1,0)</f>
        <v>0</v>
      </c>
    </row>
    <row r="268" spans="1:11" ht="13.9" customHeight="1" x14ac:dyDescent="0.25">
      <c r="A268" s="133"/>
      <c r="B268" s="133"/>
      <c r="C268" s="122"/>
      <c r="D268" s="121"/>
      <c r="E268" s="160"/>
      <c r="I268" s="167"/>
      <c r="J268" s="122"/>
    </row>
    <row r="269" spans="1:11" ht="13.9" customHeight="1" x14ac:dyDescent="0.25">
      <c r="A269" s="133"/>
      <c r="B269" s="133"/>
      <c r="C269" s="122"/>
      <c r="D269" s="142">
        <v>34</v>
      </c>
      <c r="E269" s="143" t="s">
        <v>647</v>
      </c>
      <c r="F269" s="144"/>
      <c r="G269" s="143"/>
      <c r="H269" s="143"/>
      <c r="I269" s="163"/>
      <c r="J269" s="128"/>
    </row>
    <row r="270" spans="1:11" ht="13.9" customHeight="1" x14ac:dyDescent="0.25">
      <c r="A270" s="133"/>
      <c r="B270" s="133"/>
      <c r="C270" s="122"/>
      <c r="D270" s="146" t="s">
        <v>1059</v>
      </c>
      <c r="E270" s="157" t="s">
        <v>680</v>
      </c>
      <c r="F270" s="148"/>
      <c r="G270" s="137"/>
      <c r="H270" s="149"/>
      <c r="I270" s="149"/>
      <c r="J270" s="122"/>
    </row>
    <row r="271" spans="1:11" ht="13.9" customHeight="1" x14ac:dyDescent="0.25">
      <c r="A271" s="133"/>
      <c r="B271" s="133"/>
      <c r="C271" s="122"/>
      <c r="D271" s="146" t="s">
        <v>1060</v>
      </c>
      <c r="E271" s="157" t="s">
        <v>681</v>
      </c>
      <c r="F271" s="148"/>
      <c r="G271" s="137"/>
      <c r="H271" s="149"/>
      <c r="I271" s="149"/>
      <c r="J271" s="122"/>
    </row>
    <row r="272" spans="1:11" ht="13.9" customHeight="1" x14ac:dyDescent="0.2">
      <c r="A272" s="121" t="s">
        <v>436</v>
      </c>
      <c r="B272" s="121" t="s">
        <v>436</v>
      </c>
      <c r="C272" s="122"/>
      <c r="D272" s="146" t="s">
        <v>1061</v>
      </c>
      <c r="E272" s="157" t="s">
        <v>682</v>
      </c>
      <c r="F272" s="33"/>
      <c r="G272" s="137"/>
      <c r="H272" s="149"/>
      <c r="I272" s="149"/>
      <c r="J272" s="122"/>
    </row>
    <row r="273" spans="1:27" ht="13.9" customHeight="1" x14ac:dyDescent="0.25">
      <c r="A273" s="133"/>
      <c r="B273" s="133"/>
      <c r="C273" s="122"/>
      <c r="D273" s="121"/>
      <c r="E273" s="150" t="s">
        <v>688</v>
      </c>
      <c r="F273" s="44"/>
      <c r="G273" s="131"/>
      <c r="H273" s="132"/>
      <c r="I273" s="132"/>
      <c r="J273" s="122" t="s">
        <v>713</v>
      </c>
      <c r="K273" s="34">
        <f>IF(F273=J273,1,0)</f>
        <v>0</v>
      </c>
    </row>
    <row r="274" spans="1:27" ht="13.9" customHeight="1" x14ac:dyDescent="0.25">
      <c r="A274" s="133"/>
      <c r="B274" s="133"/>
      <c r="C274" s="122"/>
      <c r="D274" s="121"/>
      <c r="E274" s="160"/>
      <c r="I274" s="167"/>
      <c r="J274" s="122"/>
    </row>
    <row r="275" spans="1:27" ht="13.9" customHeight="1" x14ac:dyDescent="0.25">
      <c r="A275" s="133"/>
      <c r="B275" s="133"/>
      <c r="C275" s="122"/>
      <c r="D275" s="142">
        <v>35</v>
      </c>
      <c r="E275" s="143" t="s">
        <v>698</v>
      </c>
      <c r="F275" s="144"/>
      <c r="G275" s="143"/>
      <c r="H275" s="143"/>
      <c r="I275" s="201"/>
      <c r="J275" s="128"/>
    </row>
    <row r="276" spans="1:27" ht="13.9" customHeight="1" x14ac:dyDescent="0.25">
      <c r="A276" s="133"/>
      <c r="B276" s="133"/>
      <c r="C276" s="122"/>
      <c r="D276" s="146" t="s">
        <v>1062</v>
      </c>
      <c r="E276" s="157" t="s">
        <v>1123</v>
      </c>
      <c r="F276" s="183"/>
      <c r="G276" s="184"/>
      <c r="H276" s="184"/>
      <c r="I276" s="185"/>
      <c r="J276" s="186"/>
    </row>
    <row r="277" spans="1:27" ht="13.9" customHeight="1" x14ac:dyDescent="0.25">
      <c r="A277" s="133"/>
      <c r="B277" s="133"/>
      <c r="C277" s="122"/>
      <c r="D277" s="146" t="s">
        <v>1063</v>
      </c>
      <c r="E277" s="157" t="s">
        <v>875</v>
      </c>
      <c r="F277" s="183"/>
      <c r="G277" s="184"/>
      <c r="H277" s="184"/>
      <c r="I277" s="185"/>
      <c r="J277" s="186"/>
    </row>
    <row r="278" spans="1:27" ht="13.9" customHeight="1" x14ac:dyDescent="0.2">
      <c r="A278" s="121" t="s">
        <v>474</v>
      </c>
      <c r="B278" s="121" t="s">
        <v>474</v>
      </c>
      <c r="C278" s="122"/>
      <c r="E278" s="157" t="s">
        <v>1790</v>
      </c>
      <c r="F278" s="183"/>
      <c r="G278" s="184"/>
      <c r="H278" s="184"/>
      <c r="I278" s="185"/>
      <c r="J278" s="186"/>
    </row>
    <row r="279" spans="1:27" ht="13.9" customHeight="1" x14ac:dyDescent="0.2">
      <c r="A279" s="121"/>
      <c r="B279" s="121"/>
      <c r="C279" s="122"/>
      <c r="D279" s="146" t="s">
        <v>1064</v>
      </c>
      <c r="E279" s="157" t="s">
        <v>1791</v>
      </c>
      <c r="F279" s="183"/>
      <c r="G279" s="184"/>
      <c r="H279" s="184"/>
      <c r="I279" s="185"/>
      <c r="J279" s="186"/>
      <c r="AA279" s="202"/>
    </row>
    <row r="280" spans="1:27" ht="13.9" customHeight="1" x14ac:dyDescent="0.2">
      <c r="A280" s="121"/>
      <c r="B280" s="121"/>
      <c r="C280" s="122"/>
      <c r="D280" s="146" t="s">
        <v>1065</v>
      </c>
      <c r="E280" s="157" t="s">
        <v>1792</v>
      </c>
      <c r="F280" s="50"/>
      <c r="G280" s="50"/>
      <c r="H280" s="50"/>
      <c r="I280" s="185"/>
      <c r="J280" s="186"/>
      <c r="AA280" s="202"/>
    </row>
    <row r="281" spans="1:27" ht="13.9" customHeight="1" x14ac:dyDescent="0.2">
      <c r="A281" s="121"/>
      <c r="B281" s="121"/>
      <c r="C281" s="122"/>
      <c r="D281" s="162" t="s">
        <v>1066</v>
      </c>
      <c r="E281" s="157" t="s">
        <v>857</v>
      </c>
      <c r="F281" s="183"/>
      <c r="G281" s="184"/>
      <c r="H281" s="184"/>
      <c r="I281" s="185"/>
      <c r="J281" s="186"/>
      <c r="N281" s="157"/>
    </row>
    <row r="282" spans="1:27" ht="13.9" customHeight="1" x14ac:dyDescent="0.2">
      <c r="A282" s="121"/>
      <c r="B282" s="121"/>
      <c r="C282" s="122"/>
      <c r="E282" s="157" t="s">
        <v>858</v>
      </c>
      <c r="F282" s="183"/>
      <c r="G282" s="184"/>
      <c r="H282" s="184"/>
      <c r="I282" s="185"/>
      <c r="J282" s="186"/>
      <c r="N282" s="157"/>
    </row>
    <row r="283" spans="1:27" ht="13.9" customHeight="1" x14ac:dyDescent="0.2">
      <c r="A283" s="121"/>
      <c r="B283" s="121"/>
      <c r="C283" s="122"/>
      <c r="D283" s="146" t="s">
        <v>1067</v>
      </c>
      <c r="E283" s="157" t="s">
        <v>794</v>
      </c>
      <c r="F283" s="183"/>
      <c r="G283" s="184"/>
      <c r="H283" s="184"/>
      <c r="I283" s="185"/>
      <c r="J283" s="186"/>
    </row>
    <row r="284" spans="1:27" ht="13.9" customHeight="1" x14ac:dyDescent="0.2">
      <c r="A284" s="121"/>
      <c r="B284" s="121"/>
      <c r="C284" s="122"/>
      <c r="D284" s="146" t="s">
        <v>1068</v>
      </c>
      <c r="E284" s="157" t="s">
        <v>1124</v>
      </c>
      <c r="F284" s="183"/>
      <c r="G284" s="184"/>
      <c r="H284" s="184"/>
      <c r="I284" s="185"/>
      <c r="J284" s="186"/>
    </row>
    <row r="285" spans="1:27" ht="13.9" customHeight="1" x14ac:dyDescent="0.2">
      <c r="A285" s="121"/>
      <c r="B285" s="121"/>
      <c r="C285" s="122"/>
      <c r="D285" s="127"/>
      <c r="E285" s="157" t="s">
        <v>876</v>
      </c>
      <c r="F285" s="183"/>
      <c r="G285" s="184"/>
      <c r="H285" s="184"/>
      <c r="I285" s="185"/>
      <c r="J285" s="186"/>
    </row>
    <row r="286" spans="1:27" ht="13.9" customHeight="1" x14ac:dyDescent="0.2">
      <c r="A286" s="121"/>
      <c r="B286" s="121"/>
      <c r="C286" s="122"/>
      <c r="D286" s="146" t="s">
        <v>1069</v>
      </c>
      <c r="E286" s="157" t="s">
        <v>1125</v>
      </c>
      <c r="F286" s="183"/>
      <c r="G286" s="184"/>
      <c r="H286" s="184"/>
      <c r="I286" s="185"/>
      <c r="J286" s="186"/>
    </row>
    <row r="287" spans="1:27" ht="13.9" customHeight="1" x14ac:dyDescent="0.2">
      <c r="A287" s="121"/>
      <c r="B287" s="121"/>
      <c r="C287" s="122"/>
      <c r="D287" s="146" t="s">
        <v>1070</v>
      </c>
      <c r="E287" s="157" t="s">
        <v>699</v>
      </c>
      <c r="F287" s="183"/>
      <c r="G287" s="184"/>
      <c r="H287" s="184"/>
      <c r="I287" s="185"/>
      <c r="J287" s="186"/>
    </row>
    <row r="288" spans="1:27" ht="13.9" customHeight="1" x14ac:dyDescent="0.2">
      <c r="A288" s="121"/>
      <c r="B288" s="121"/>
      <c r="C288" s="122"/>
      <c r="D288" s="146" t="s">
        <v>1071</v>
      </c>
      <c r="E288" s="157" t="s">
        <v>1314</v>
      </c>
      <c r="F288" s="148"/>
      <c r="G288" s="184"/>
      <c r="H288" s="184"/>
      <c r="I288" s="185"/>
      <c r="J288" s="186"/>
    </row>
    <row r="289" spans="1:11" ht="13.9" customHeight="1" x14ac:dyDescent="0.2">
      <c r="A289" s="121"/>
      <c r="B289" s="121"/>
      <c r="C289" s="122"/>
      <c r="D289" s="146"/>
      <c r="E289" s="157" t="s">
        <v>1249</v>
      </c>
      <c r="F289" s="148"/>
      <c r="G289" s="184"/>
      <c r="H289" s="184"/>
      <c r="I289" s="185"/>
      <c r="J289" s="186"/>
    </row>
    <row r="290" spans="1:11" ht="13.9" customHeight="1" x14ac:dyDescent="0.2">
      <c r="A290" s="121"/>
      <c r="B290" s="121"/>
      <c r="C290" s="122"/>
      <c r="D290" s="162" t="s">
        <v>1072</v>
      </c>
      <c r="E290" s="157" t="s">
        <v>1250</v>
      </c>
      <c r="F290" s="173"/>
      <c r="G290" s="157"/>
      <c r="H290" s="157"/>
      <c r="I290" s="181"/>
      <c r="J290" s="186"/>
    </row>
    <row r="291" spans="1:11" ht="13.9" customHeight="1" x14ac:dyDescent="0.2">
      <c r="A291" s="121"/>
      <c r="B291" s="121"/>
      <c r="C291" s="122"/>
      <c r="E291" s="150" t="s">
        <v>688</v>
      </c>
      <c r="F291" s="44"/>
      <c r="G291" s="131"/>
      <c r="H291" s="132"/>
      <c r="I291" s="132"/>
      <c r="J291" s="122" t="s">
        <v>713</v>
      </c>
      <c r="K291" s="34">
        <f>IF(F291=J291,1,0)</f>
        <v>0</v>
      </c>
    </row>
    <row r="292" spans="1:11" ht="13.9" customHeight="1" x14ac:dyDescent="0.2">
      <c r="A292" s="121"/>
      <c r="B292" s="121"/>
      <c r="C292" s="122"/>
      <c r="D292" s="121"/>
      <c r="E292" s="160"/>
      <c r="I292" s="167"/>
      <c r="J292" s="122"/>
    </row>
    <row r="293" spans="1:11" ht="13.9" customHeight="1" x14ac:dyDescent="0.2">
      <c r="A293" s="121"/>
      <c r="B293" s="121"/>
      <c r="C293" s="122"/>
      <c r="D293" s="142">
        <v>36</v>
      </c>
      <c r="E293" s="143" t="s">
        <v>700</v>
      </c>
      <c r="F293" s="144"/>
      <c r="G293" s="143"/>
      <c r="H293" s="143"/>
      <c r="I293" s="163"/>
      <c r="J293" s="128"/>
    </row>
    <row r="294" spans="1:11" ht="13.9" customHeight="1" x14ac:dyDescent="0.25">
      <c r="A294" s="133"/>
      <c r="B294" s="133"/>
      <c r="C294" s="122"/>
      <c r="D294" s="146" t="s">
        <v>1073</v>
      </c>
      <c r="E294" s="157" t="s">
        <v>1435</v>
      </c>
      <c r="F294" s="148"/>
      <c r="G294" s="137"/>
      <c r="H294" s="149"/>
      <c r="I294" s="149"/>
      <c r="J294" s="122"/>
    </row>
    <row r="295" spans="1:11" ht="13.9" customHeight="1" x14ac:dyDescent="0.25">
      <c r="A295" s="133"/>
      <c r="B295" s="133"/>
      <c r="C295" s="122"/>
      <c r="D295" s="146" t="s">
        <v>1074</v>
      </c>
      <c r="E295" s="157" t="s">
        <v>1432</v>
      </c>
      <c r="F295" s="148"/>
      <c r="G295" s="137"/>
      <c r="H295" s="149"/>
      <c r="I295" s="149"/>
      <c r="J295" s="122"/>
    </row>
    <row r="296" spans="1:11" ht="13.9" customHeight="1" x14ac:dyDescent="0.2">
      <c r="A296" s="121" t="s">
        <v>474</v>
      </c>
      <c r="B296" s="121" t="s">
        <v>474</v>
      </c>
      <c r="C296" s="122"/>
      <c r="D296" s="162" t="s">
        <v>1075</v>
      </c>
      <c r="E296" s="157" t="s">
        <v>1248</v>
      </c>
      <c r="F296" s="148"/>
      <c r="G296" s="137"/>
      <c r="H296" s="149"/>
      <c r="I296" s="149"/>
      <c r="J296" s="122"/>
    </row>
    <row r="297" spans="1:11" ht="13.9" customHeight="1" x14ac:dyDescent="0.25">
      <c r="A297" s="133"/>
      <c r="B297" s="133"/>
      <c r="C297" s="122"/>
      <c r="E297" s="157" t="s">
        <v>859</v>
      </c>
      <c r="F297" s="148"/>
      <c r="G297" s="137"/>
      <c r="H297" s="149"/>
      <c r="I297" s="149"/>
      <c r="J297" s="122"/>
    </row>
    <row r="298" spans="1:11" ht="13.9" customHeight="1" x14ac:dyDescent="0.25">
      <c r="A298" s="133"/>
      <c r="B298" s="133"/>
      <c r="C298" s="122"/>
      <c r="D298" s="146" t="s">
        <v>1076</v>
      </c>
      <c r="E298" s="157" t="s">
        <v>877</v>
      </c>
      <c r="F298" s="148"/>
      <c r="G298" s="137"/>
      <c r="H298" s="149"/>
      <c r="I298" s="149"/>
      <c r="J298" s="122"/>
    </row>
    <row r="299" spans="1:11" ht="13.9" customHeight="1" x14ac:dyDescent="0.25">
      <c r="A299" s="133"/>
      <c r="B299" s="133"/>
      <c r="C299" s="122"/>
      <c r="D299" s="146"/>
      <c r="E299" s="157" t="s">
        <v>845</v>
      </c>
      <c r="F299" s="148"/>
      <c r="G299" s="137"/>
      <c r="H299" s="149"/>
      <c r="I299" s="149"/>
      <c r="J299" s="122"/>
    </row>
    <row r="300" spans="1:11" ht="13.9" customHeight="1" x14ac:dyDescent="0.25">
      <c r="A300" s="133"/>
      <c r="B300" s="133"/>
      <c r="C300" s="122"/>
      <c r="D300" s="146" t="s">
        <v>1077</v>
      </c>
      <c r="E300" s="157" t="s">
        <v>1126</v>
      </c>
      <c r="F300" s="148"/>
      <c r="G300" s="137"/>
      <c r="H300" s="149"/>
      <c r="I300" s="149"/>
      <c r="J300" s="122"/>
    </row>
    <row r="301" spans="1:11" ht="13.9" customHeight="1" x14ac:dyDescent="0.25">
      <c r="A301" s="133"/>
      <c r="B301" s="133"/>
      <c r="C301" s="122"/>
      <c r="D301" s="162" t="s">
        <v>1078</v>
      </c>
      <c r="E301" s="157" t="s">
        <v>1250</v>
      </c>
      <c r="F301" s="173"/>
      <c r="G301" s="157"/>
      <c r="H301" s="157"/>
      <c r="I301" s="181"/>
      <c r="J301" s="122"/>
    </row>
    <row r="302" spans="1:11" ht="13.9" customHeight="1" x14ac:dyDescent="0.25">
      <c r="A302" s="133"/>
      <c r="B302" s="133"/>
      <c r="C302" s="122"/>
      <c r="D302" s="121"/>
      <c r="E302" s="150" t="s">
        <v>688</v>
      </c>
      <c r="F302" s="44"/>
      <c r="G302" s="131"/>
      <c r="H302" s="132"/>
      <c r="I302" s="132"/>
      <c r="J302" s="122" t="s">
        <v>713</v>
      </c>
      <c r="K302" s="34">
        <f>IF(F302=J302,1,0)</f>
        <v>0</v>
      </c>
    </row>
    <row r="303" spans="1:11" ht="13.9" customHeight="1" x14ac:dyDescent="0.25">
      <c r="A303" s="133"/>
      <c r="B303" s="133"/>
      <c r="C303" s="122"/>
      <c r="D303" s="121"/>
      <c r="E303" s="152"/>
      <c r="F303"/>
      <c r="I303" s="167"/>
      <c r="J303" s="122"/>
    </row>
    <row r="304" spans="1:11" ht="13.9" customHeight="1" x14ac:dyDescent="0.25">
      <c r="A304" s="133"/>
      <c r="B304" s="133"/>
      <c r="C304" s="122"/>
      <c r="D304" s="142">
        <v>37</v>
      </c>
      <c r="E304" s="143" t="s">
        <v>630</v>
      </c>
      <c r="F304" s="144"/>
      <c r="G304" s="143"/>
      <c r="H304" s="143"/>
      <c r="I304" s="201"/>
      <c r="J304" s="128"/>
    </row>
    <row r="305" spans="1:12" ht="13.9" customHeight="1" x14ac:dyDescent="0.25">
      <c r="A305" s="133"/>
      <c r="B305" s="133"/>
      <c r="C305" s="122"/>
      <c r="D305" s="189" t="s">
        <v>1079</v>
      </c>
      <c r="E305" s="157" t="s">
        <v>878</v>
      </c>
      <c r="F305"/>
      <c r="G305" s="131"/>
      <c r="H305" s="132"/>
      <c r="I305" s="132"/>
      <c r="J305" s="186"/>
    </row>
    <row r="306" spans="1:12" ht="13.9" customHeight="1" x14ac:dyDescent="0.25">
      <c r="A306" s="133"/>
      <c r="B306" s="133"/>
      <c r="C306" s="122"/>
      <c r="D306" s="127"/>
      <c r="E306" s="157" t="s">
        <v>859</v>
      </c>
      <c r="F306"/>
      <c r="G306" s="131"/>
      <c r="H306" s="132"/>
      <c r="I306" s="132"/>
      <c r="J306" s="186"/>
    </row>
    <row r="307" spans="1:12" ht="13.9" customHeight="1" x14ac:dyDescent="0.25">
      <c r="A307" s="133"/>
      <c r="B307" s="133"/>
      <c r="C307" s="122"/>
      <c r="D307" s="121"/>
      <c r="E307" s="150" t="s">
        <v>688</v>
      </c>
      <c r="F307" s="44"/>
      <c r="G307" s="131"/>
      <c r="H307" s="132"/>
      <c r="I307" s="132"/>
      <c r="J307" s="122" t="s">
        <v>713</v>
      </c>
      <c r="K307" s="34">
        <f>IF(F307=J307,1,0)</f>
        <v>0</v>
      </c>
    </row>
    <row r="308" spans="1:12" ht="13.9" customHeight="1" x14ac:dyDescent="0.25">
      <c r="A308" s="133"/>
      <c r="B308" s="133"/>
      <c r="C308" s="122"/>
      <c r="D308" s="121"/>
      <c r="E308" s="152"/>
      <c r="F308"/>
      <c r="I308" s="167"/>
      <c r="J308" s="122"/>
    </row>
    <row r="309" spans="1:12" ht="13.9" customHeight="1" x14ac:dyDescent="0.25">
      <c r="A309" s="133"/>
      <c r="B309" s="133"/>
      <c r="C309" s="122"/>
      <c r="D309" s="142">
        <v>38</v>
      </c>
      <c r="E309" s="143" t="s">
        <v>653</v>
      </c>
      <c r="F309" s="144"/>
      <c r="G309" s="143"/>
      <c r="H309" s="143"/>
      <c r="I309" s="200" t="s">
        <v>805</v>
      </c>
      <c r="J309" s="128"/>
    </row>
    <row r="310" spans="1:12" ht="13.9" customHeight="1" x14ac:dyDescent="0.25">
      <c r="A310" s="133"/>
      <c r="B310" s="133"/>
      <c r="C310" s="122"/>
      <c r="D310" s="146" t="s">
        <v>1080</v>
      </c>
      <c r="E310" s="157" t="s">
        <v>1127</v>
      </c>
      <c r="F310" s="148"/>
      <c r="G310" s="137"/>
      <c r="H310" s="149"/>
      <c r="I310" s="149"/>
      <c r="J310" s="122"/>
    </row>
    <row r="311" spans="1:12" ht="13.9" customHeight="1" x14ac:dyDescent="0.25">
      <c r="A311" s="133"/>
      <c r="B311" s="133"/>
      <c r="C311" s="122"/>
      <c r="D311" s="146" t="s">
        <v>1081</v>
      </c>
      <c r="E311" s="157" t="s">
        <v>1128</v>
      </c>
      <c r="F311" s="148"/>
      <c r="G311" s="137"/>
      <c r="H311" s="149"/>
      <c r="I311" s="149"/>
      <c r="J311" s="122"/>
    </row>
    <row r="312" spans="1:12" ht="13.9" customHeight="1" x14ac:dyDescent="0.25">
      <c r="A312" s="133"/>
      <c r="B312" s="133"/>
      <c r="C312" s="122"/>
      <c r="D312" s="162" t="s">
        <v>1082</v>
      </c>
      <c r="E312" s="157" t="s">
        <v>1129</v>
      </c>
      <c r="F312" s="148"/>
      <c r="G312" s="137"/>
      <c r="H312" s="149"/>
      <c r="I312" s="149"/>
      <c r="J312" s="122"/>
    </row>
    <row r="313" spans="1:12" ht="13.9" customHeight="1" x14ac:dyDescent="0.25">
      <c r="A313" s="133"/>
      <c r="B313" s="133"/>
      <c r="C313" s="122"/>
      <c r="D313" s="146" t="s">
        <v>1083</v>
      </c>
      <c r="E313" s="157" t="s">
        <v>1130</v>
      </c>
      <c r="F313" s="148"/>
      <c r="G313" s="137"/>
      <c r="H313" s="149"/>
      <c r="I313" s="149"/>
      <c r="J313" s="122"/>
    </row>
    <row r="314" spans="1:12" ht="13.9" customHeight="1" x14ac:dyDescent="0.25">
      <c r="A314" s="133"/>
      <c r="B314" s="133"/>
      <c r="C314" s="122"/>
      <c r="D314" s="162" t="s">
        <v>1084</v>
      </c>
      <c r="E314" s="203" t="s">
        <v>1136</v>
      </c>
      <c r="F314" s="4"/>
      <c r="G314" s="137"/>
      <c r="H314" s="149"/>
      <c r="I314" s="149"/>
      <c r="J314" s="122"/>
    </row>
    <row r="315" spans="1:12" ht="13.9" customHeight="1" thickBot="1" x14ac:dyDescent="0.3">
      <c r="A315" s="133"/>
      <c r="B315" s="133"/>
      <c r="C315" s="122"/>
      <c r="D315" s="121"/>
      <c r="E315" s="150" t="s">
        <v>688</v>
      </c>
      <c r="F315" s="44"/>
      <c r="G315" s="131"/>
      <c r="H315" s="132"/>
      <c r="I315" s="132"/>
      <c r="J315" s="169" t="s">
        <v>713</v>
      </c>
      <c r="K315" s="170">
        <f>IF(F315=J315,1,0)</f>
        <v>0</v>
      </c>
      <c r="L315" s="171">
        <f>SUM(K267:K316)</f>
        <v>0</v>
      </c>
    </row>
    <row r="316" spans="1:12" ht="13.9" customHeight="1" thickTop="1" x14ac:dyDescent="0.25">
      <c r="A316" s="133"/>
      <c r="B316" s="133"/>
      <c r="C316" s="122"/>
      <c r="D316" s="121"/>
      <c r="E316" s="152"/>
      <c r="F316" s="164"/>
      <c r="G316" s="131"/>
      <c r="H316" s="132"/>
      <c r="I316" s="132"/>
      <c r="J316" s="122"/>
    </row>
    <row r="317" spans="1:12" ht="13.9" customHeight="1" x14ac:dyDescent="0.25">
      <c r="A317" s="133"/>
      <c r="B317" s="133"/>
      <c r="C317" s="122"/>
      <c r="D317" s="121" t="s">
        <v>846</v>
      </c>
      <c r="E317" s="152"/>
      <c r="F317" s="164"/>
      <c r="G317" s="131"/>
      <c r="H317" s="132"/>
      <c r="I317" s="132"/>
    </row>
    <row r="318" spans="1:12" ht="13.9" customHeight="1" x14ac:dyDescent="0.25">
      <c r="A318" s="133"/>
      <c r="B318" s="133"/>
      <c r="C318" s="122"/>
      <c r="D318" s="121"/>
      <c r="E318" s="152"/>
      <c r="F318" s="164"/>
      <c r="G318" s="131"/>
      <c r="H318" s="132"/>
      <c r="I318" s="132"/>
    </row>
    <row r="319" spans="1:12" ht="13.9" customHeight="1" x14ac:dyDescent="0.25">
      <c r="A319" s="133"/>
      <c r="B319" s="133"/>
      <c r="C319" s="122"/>
      <c r="D319" s="204"/>
      <c r="E319" s="172" t="s">
        <v>855</v>
      </c>
      <c r="F319" s="164"/>
      <c r="G319" s="131"/>
      <c r="H319" s="132"/>
      <c r="I319" s="132"/>
    </row>
    <row r="320" spans="1:12" ht="13.9" customHeight="1" x14ac:dyDescent="0.25">
      <c r="A320" s="133"/>
      <c r="B320" s="133"/>
      <c r="C320" s="122"/>
      <c r="D320" s="162" t="s">
        <v>1058</v>
      </c>
      <c r="E320" s="157" t="s">
        <v>860</v>
      </c>
      <c r="F320" s="157"/>
      <c r="G320" s="18"/>
      <c r="H320" s="18"/>
      <c r="I320" s="18"/>
    </row>
    <row r="321" spans="1:15" ht="13.9" customHeight="1" x14ac:dyDescent="0.25">
      <c r="A321" s="133"/>
      <c r="B321" s="133"/>
      <c r="C321" s="122"/>
      <c r="D321" s="162" t="s">
        <v>1066</v>
      </c>
      <c r="E321" s="157" t="s">
        <v>861</v>
      </c>
      <c r="F321" s="173"/>
      <c r="G321" s="157"/>
      <c r="H321" s="157"/>
      <c r="I321" s="181"/>
      <c r="J321" s="122"/>
    </row>
    <row r="322" spans="1:15" ht="13.9" customHeight="1" x14ac:dyDescent="0.25">
      <c r="A322" s="133"/>
      <c r="B322" s="133"/>
      <c r="C322" s="122"/>
      <c r="D322" s="162" t="s">
        <v>1072</v>
      </c>
      <c r="E322" s="157" t="s">
        <v>1433</v>
      </c>
      <c r="F322" s="157"/>
      <c r="G322" s="157"/>
      <c r="H322" s="182"/>
      <c r="I322" s="182"/>
      <c r="J322" s="122"/>
    </row>
    <row r="323" spans="1:15" ht="13.9" customHeight="1" x14ac:dyDescent="0.25">
      <c r="A323" s="133"/>
      <c r="B323" s="133"/>
      <c r="C323" s="122"/>
      <c r="D323" s="162" t="s">
        <v>1075</v>
      </c>
      <c r="E323" s="157" t="s">
        <v>862</v>
      </c>
      <c r="F323" s="173"/>
      <c r="G323" s="157"/>
      <c r="H323" s="157"/>
      <c r="I323" s="181"/>
      <c r="J323" s="122"/>
    </row>
    <row r="324" spans="1:15" ht="13.9" customHeight="1" x14ac:dyDescent="0.25">
      <c r="A324" s="133"/>
      <c r="B324" s="133"/>
      <c r="C324" s="122"/>
      <c r="D324" s="162" t="s">
        <v>1078</v>
      </c>
      <c r="E324" s="157" t="s">
        <v>1433</v>
      </c>
      <c r="F324" s="157"/>
      <c r="G324" s="157"/>
      <c r="H324" s="182"/>
      <c r="I324" s="182"/>
      <c r="J324" s="122"/>
    </row>
    <row r="325" spans="1:15" ht="13.9" customHeight="1" x14ac:dyDescent="0.25">
      <c r="A325" s="133"/>
      <c r="B325" s="133"/>
      <c r="C325" s="122"/>
      <c r="D325" s="189" t="s">
        <v>1079</v>
      </c>
      <c r="E325" s="157" t="s">
        <v>863</v>
      </c>
      <c r="F325" s="157"/>
      <c r="G325" s="161"/>
      <c r="H325" s="182"/>
      <c r="I325" s="182"/>
      <c r="J325" s="122"/>
    </row>
    <row r="326" spans="1:15" ht="13.9" customHeight="1" x14ac:dyDescent="0.25">
      <c r="A326" s="133"/>
      <c r="B326" s="133"/>
      <c r="C326" s="122"/>
      <c r="D326" s="162" t="s">
        <v>1082</v>
      </c>
      <c r="E326" s="157" t="s">
        <v>864</v>
      </c>
      <c r="F326" s="173"/>
      <c r="G326" s="157"/>
      <c r="H326" s="181"/>
      <c r="I326" s="181"/>
      <c r="J326" s="122"/>
      <c r="O326" s="155"/>
    </row>
    <row r="327" spans="1:15" ht="13.9" customHeight="1" x14ac:dyDescent="0.25">
      <c r="A327" s="133"/>
      <c r="B327" s="133"/>
      <c r="C327" s="122"/>
      <c r="D327" s="162" t="s">
        <v>1084</v>
      </c>
      <c r="E327" s="157" t="s">
        <v>1137</v>
      </c>
      <c r="F327" s="164"/>
      <c r="G327" s="131"/>
      <c r="H327" s="132"/>
      <c r="I327" s="132"/>
      <c r="J327" s="122"/>
    </row>
    <row r="328" spans="1:15" ht="13.9" customHeight="1" x14ac:dyDescent="0.25">
      <c r="A328" s="133"/>
      <c r="B328" s="133"/>
      <c r="C328" s="122"/>
      <c r="D328" s="121"/>
      <c r="E328" s="157"/>
      <c r="F328" s="183"/>
      <c r="G328" s="184"/>
      <c r="H328" s="184"/>
      <c r="I328" s="185"/>
      <c r="J328" s="122"/>
    </row>
    <row r="329" spans="1:15" ht="13.9" customHeight="1" x14ac:dyDescent="0.25">
      <c r="A329" s="133"/>
      <c r="B329" s="133"/>
      <c r="C329" s="122"/>
      <c r="E329" s="152"/>
      <c r="F329" s="148"/>
      <c r="G329" s="175" t="s">
        <v>711</v>
      </c>
      <c r="H329" s="176" t="s">
        <v>809</v>
      </c>
      <c r="I329" s="176"/>
      <c r="J329" s="122"/>
    </row>
    <row r="330" spans="1:15" ht="13.9" customHeight="1" x14ac:dyDescent="0.25">
      <c r="A330" s="133"/>
      <c r="B330" s="133"/>
      <c r="C330" s="122"/>
      <c r="D330" s="205" t="s">
        <v>807</v>
      </c>
      <c r="E330" s="43"/>
      <c r="F330" s="148"/>
      <c r="G330" s="137"/>
      <c r="H330" s="137"/>
      <c r="I330" s="137"/>
      <c r="J330" s="122"/>
    </row>
    <row r="331" spans="1:15" ht="13.9" customHeight="1" x14ac:dyDescent="0.25">
      <c r="A331" s="133"/>
      <c r="B331" s="133"/>
      <c r="C331" s="122"/>
      <c r="D331" s="205" t="s">
        <v>808</v>
      </c>
      <c r="E331" s="43"/>
      <c r="F331" s="178"/>
      <c r="G331" s="137"/>
      <c r="H331" s="503"/>
      <c r="I331" s="503"/>
      <c r="J331" s="122"/>
    </row>
    <row r="332" spans="1:15" ht="13.9" customHeight="1" x14ac:dyDescent="0.25">
      <c r="A332" s="133"/>
      <c r="B332" s="133"/>
      <c r="C332" s="122"/>
      <c r="D332" s="131"/>
      <c r="E332" s="131"/>
      <c r="F332" s="131"/>
      <c r="G332" s="131"/>
      <c r="H332" s="132"/>
      <c r="I332" s="132"/>
      <c r="J332" s="122"/>
    </row>
    <row r="333" spans="1:15" ht="13.9" customHeight="1" x14ac:dyDescent="0.25">
      <c r="A333" s="133"/>
      <c r="B333" s="133"/>
      <c r="C333" s="122"/>
      <c r="D333" s="131"/>
      <c r="E333" s="131"/>
      <c r="F333" s="131"/>
      <c r="G333" s="131"/>
      <c r="H333" s="132"/>
      <c r="I333" s="132"/>
      <c r="J333" s="122"/>
    </row>
    <row r="334" spans="1:15" ht="13.9" customHeight="1" x14ac:dyDescent="0.25">
      <c r="A334" s="133"/>
      <c r="B334" s="133"/>
      <c r="C334" s="122"/>
      <c r="D334" s="121"/>
      <c r="E334" s="152"/>
      <c r="F334" s="130"/>
      <c r="G334" s="131"/>
      <c r="H334" s="132"/>
      <c r="I334" s="132"/>
      <c r="J334" s="122"/>
    </row>
    <row r="335" spans="1:15" ht="13.9" customHeight="1" x14ac:dyDescent="0.25">
      <c r="A335" s="133"/>
      <c r="B335" s="133"/>
      <c r="C335" s="122"/>
      <c r="F335"/>
      <c r="J335" s="122"/>
    </row>
    <row r="336" spans="1:15" ht="13.9" customHeight="1" x14ac:dyDescent="0.25">
      <c r="A336" s="133"/>
      <c r="B336" s="133"/>
      <c r="C336" s="122"/>
      <c r="D336" s="179" t="s">
        <v>849</v>
      </c>
      <c r="E336" s="72"/>
      <c r="F336" s="72"/>
      <c r="G336" s="72"/>
      <c r="H336" s="198"/>
      <c r="I336" s="199"/>
      <c r="J336" s="122"/>
    </row>
    <row r="337" spans="1:25" ht="13.9" customHeight="1" x14ac:dyDescent="0.25">
      <c r="A337" s="133"/>
      <c r="B337" s="133"/>
      <c r="C337" s="122"/>
      <c r="D337" s="121"/>
      <c r="E337" s="152"/>
      <c r="F337" s="164"/>
      <c r="G337" s="131"/>
      <c r="H337" s="132"/>
      <c r="I337" s="132"/>
      <c r="J337" s="122"/>
    </row>
    <row r="338" spans="1:25" ht="13.9" customHeight="1" x14ac:dyDescent="0.25">
      <c r="A338" s="133"/>
      <c r="B338" s="133"/>
      <c r="C338" s="122"/>
      <c r="D338" s="121"/>
      <c r="E338" s="134" t="s">
        <v>819</v>
      </c>
      <c r="F338" s="164"/>
      <c r="G338" s="131"/>
      <c r="H338" s="132"/>
      <c r="I338" s="132"/>
      <c r="J338" s="122"/>
    </row>
    <row r="339" spans="1:25" ht="16.149999999999999" customHeight="1" x14ac:dyDescent="0.25">
      <c r="A339" s="133"/>
      <c r="B339" s="133"/>
      <c r="C339" s="122"/>
      <c r="D339" s="121"/>
      <c r="E339" s="134"/>
      <c r="F339" s="164"/>
      <c r="G339" s="131"/>
      <c r="H339" s="132"/>
      <c r="I339" s="132"/>
      <c r="J339" s="122"/>
    </row>
    <row r="340" spans="1:25" ht="13.9" customHeight="1" x14ac:dyDescent="0.25">
      <c r="A340" s="133"/>
      <c r="B340" s="133"/>
      <c r="C340" s="122"/>
      <c r="D340" s="121"/>
      <c r="E340" s="43"/>
      <c r="F340" s="164"/>
      <c r="G340" s="131"/>
      <c r="H340" s="132"/>
      <c r="I340" s="132"/>
      <c r="J340" s="122"/>
    </row>
    <row r="341" spans="1:25" ht="13.9" customHeight="1" x14ac:dyDescent="0.25">
      <c r="A341" s="133"/>
      <c r="B341" s="133"/>
      <c r="C341" s="122"/>
      <c r="E341" s="137"/>
      <c r="F341" s="164"/>
      <c r="G341" s="131"/>
      <c r="H341" s="132"/>
      <c r="I341" s="132"/>
      <c r="J341" s="122"/>
    </row>
    <row r="342" spans="1:25" ht="13.9" customHeight="1" x14ac:dyDescent="0.25">
      <c r="A342" s="133"/>
      <c r="B342" s="133"/>
      <c r="C342" s="122"/>
      <c r="D342" s="138" t="s">
        <v>686</v>
      </c>
      <c r="E342" s="139" t="s">
        <v>656</v>
      </c>
      <c r="F342" s="140"/>
      <c r="G342" s="141"/>
      <c r="H342" s="139"/>
      <c r="I342" s="138" t="s">
        <v>806</v>
      </c>
      <c r="J342" s="122"/>
    </row>
    <row r="343" spans="1:25" ht="13.9" customHeight="1" x14ac:dyDescent="0.25">
      <c r="A343" s="133"/>
      <c r="B343" s="133"/>
      <c r="C343" s="122"/>
      <c r="E343" s="137"/>
      <c r="F343" s="164"/>
      <c r="G343" s="131"/>
      <c r="H343" s="132"/>
      <c r="I343" s="132"/>
      <c r="J343" s="122"/>
    </row>
    <row r="344" spans="1:25" ht="13.9" customHeight="1" x14ac:dyDescent="0.25">
      <c r="A344" s="133"/>
      <c r="B344" s="133"/>
      <c r="C344" s="122"/>
      <c r="D344" s="142">
        <v>39</v>
      </c>
      <c r="E344" s="143" t="s">
        <v>627</v>
      </c>
      <c r="F344" s="144"/>
      <c r="G344" s="141"/>
      <c r="H344" s="143"/>
      <c r="I344" s="165"/>
      <c r="J344" s="122"/>
    </row>
    <row r="345" spans="1:25" ht="13.9" customHeight="1" x14ac:dyDescent="0.25">
      <c r="A345" s="133"/>
      <c r="B345" s="133"/>
      <c r="C345" s="122"/>
      <c r="D345" s="206" t="s">
        <v>1089</v>
      </c>
      <c r="E345" s="502" t="s">
        <v>1462</v>
      </c>
      <c r="F345" s="502"/>
      <c r="G345" s="502"/>
      <c r="H345" s="502"/>
      <c r="I345" s="502"/>
      <c r="J345"/>
      <c r="K345"/>
      <c r="Y345" s="207"/>
    </row>
    <row r="346" spans="1:25" ht="13.9" customHeight="1" x14ac:dyDescent="0.2">
      <c r="A346" s="121" t="s">
        <v>115</v>
      </c>
      <c r="B346" s="121" t="s">
        <v>115</v>
      </c>
      <c r="C346" s="122"/>
      <c r="D346" s="206" t="s">
        <v>1090</v>
      </c>
      <c r="E346" s="510" t="s">
        <v>1115</v>
      </c>
      <c r="F346" s="510"/>
      <c r="G346" s="510"/>
      <c r="H346" s="510"/>
      <c r="I346" s="208"/>
      <c r="J346"/>
      <c r="K346"/>
    </row>
    <row r="347" spans="1:25" ht="13.9" customHeight="1" x14ac:dyDescent="0.2">
      <c r="A347" s="121"/>
      <c r="B347" s="121"/>
      <c r="C347" s="122"/>
      <c r="D347" s="206" t="s">
        <v>1091</v>
      </c>
      <c r="E347" s="502" t="s">
        <v>1464</v>
      </c>
      <c r="F347" s="502"/>
      <c r="G347" s="502"/>
      <c r="H347" s="502"/>
      <c r="I347" s="502"/>
      <c r="J347"/>
      <c r="K347"/>
    </row>
    <row r="348" spans="1:25" ht="13.9" customHeight="1" x14ac:dyDescent="0.2">
      <c r="A348" s="121"/>
      <c r="B348" s="121"/>
      <c r="C348" s="122"/>
      <c r="D348" s="206" t="s">
        <v>1092</v>
      </c>
      <c r="E348" s="502" t="s">
        <v>1467</v>
      </c>
      <c r="F348" s="502"/>
      <c r="G348" s="502"/>
      <c r="H348" s="502"/>
      <c r="I348" s="502"/>
      <c r="J348"/>
      <c r="K348"/>
    </row>
    <row r="349" spans="1:25" ht="13.9" customHeight="1" x14ac:dyDescent="0.2">
      <c r="A349" s="121"/>
      <c r="B349" s="121"/>
      <c r="C349" s="122"/>
      <c r="D349" s="206" t="s">
        <v>1093</v>
      </c>
      <c r="E349" s="206" t="s">
        <v>1106</v>
      </c>
      <c r="F349" s="208"/>
      <c r="G349" s="208"/>
      <c r="H349" s="208"/>
      <c r="I349" s="208"/>
      <c r="J349"/>
      <c r="K349"/>
    </row>
    <row r="350" spans="1:25" ht="13.9" customHeight="1" x14ac:dyDescent="0.2">
      <c r="A350" s="121"/>
      <c r="B350" s="121"/>
      <c r="C350" s="122"/>
      <c r="D350" s="206" t="s">
        <v>1094</v>
      </c>
      <c r="E350" s="502" t="s">
        <v>1463</v>
      </c>
      <c r="F350" s="502"/>
      <c r="G350" s="502"/>
      <c r="H350" s="502"/>
      <c r="I350" s="502"/>
      <c r="J350"/>
      <c r="K350"/>
      <c r="Y350" s="207"/>
    </row>
    <row r="351" spans="1:25" ht="13.9" customHeight="1" x14ac:dyDescent="0.2">
      <c r="A351" s="121"/>
      <c r="B351" s="121"/>
      <c r="C351" s="122"/>
      <c r="D351" s="208"/>
      <c r="E351" s="502" t="s">
        <v>1116</v>
      </c>
      <c r="F351" s="502"/>
      <c r="G351" s="502"/>
      <c r="H351" s="502"/>
      <c r="I351" s="502"/>
      <c r="J351"/>
      <c r="K351"/>
    </row>
    <row r="352" spans="1:25" ht="13.9" customHeight="1" x14ac:dyDescent="0.2">
      <c r="A352" s="121"/>
      <c r="B352" s="121"/>
      <c r="C352" s="122"/>
      <c r="D352" s="206" t="s">
        <v>1095</v>
      </c>
      <c r="E352" s="502" t="s">
        <v>1468</v>
      </c>
      <c r="F352" s="502"/>
      <c r="G352" s="502"/>
      <c r="H352" s="502"/>
      <c r="I352" s="502"/>
      <c r="J352"/>
      <c r="K352"/>
    </row>
    <row r="353" spans="1:11" ht="13.9" customHeight="1" x14ac:dyDescent="0.2">
      <c r="A353" s="121"/>
      <c r="B353" s="121"/>
      <c r="C353" s="122"/>
      <c r="D353" s="208"/>
      <c r="E353" s="206" t="s">
        <v>1120</v>
      </c>
      <c r="F353" s="208"/>
      <c r="G353" s="208"/>
      <c r="H353" s="208"/>
      <c r="I353" s="208"/>
      <c r="J353"/>
      <c r="K353"/>
    </row>
    <row r="354" spans="1:11" ht="13.9" customHeight="1" x14ac:dyDescent="0.2">
      <c r="A354" s="121"/>
      <c r="B354" s="121"/>
      <c r="C354" s="122"/>
      <c r="D354" s="206" t="s">
        <v>1096</v>
      </c>
      <c r="E354" s="502" t="s">
        <v>1107</v>
      </c>
      <c r="F354" s="502"/>
      <c r="G354" s="502"/>
      <c r="H354" s="502"/>
      <c r="I354" s="502"/>
      <c r="J354"/>
      <c r="K354"/>
    </row>
    <row r="355" spans="1:11" ht="13.9" customHeight="1" x14ac:dyDescent="0.2">
      <c r="A355" s="121"/>
      <c r="B355" s="121"/>
      <c r="C355" s="122"/>
      <c r="D355" s="208"/>
      <c r="E355" s="502" t="s">
        <v>1469</v>
      </c>
      <c r="F355" s="502"/>
      <c r="G355" s="502"/>
      <c r="H355" s="208"/>
      <c r="I355" s="208"/>
      <c r="J355"/>
      <c r="K355"/>
    </row>
    <row r="356" spans="1:11" ht="13.9" customHeight="1" x14ac:dyDescent="0.2">
      <c r="A356" s="121"/>
      <c r="B356" s="121"/>
      <c r="C356" s="122"/>
      <c r="D356" s="206" t="s">
        <v>1097</v>
      </c>
      <c r="E356" s="502" t="s">
        <v>1108</v>
      </c>
      <c r="F356" s="502"/>
      <c r="G356" s="502"/>
      <c r="H356" s="502"/>
      <c r="I356" s="502"/>
      <c r="J356"/>
      <c r="K356"/>
    </row>
    <row r="357" spans="1:11" ht="13.9" customHeight="1" x14ac:dyDescent="0.2">
      <c r="A357" s="121"/>
      <c r="B357" s="121"/>
      <c r="C357" s="122"/>
      <c r="D357" s="209" t="s">
        <v>1098</v>
      </c>
      <c r="E357" s="502" t="s">
        <v>1109</v>
      </c>
      <c r="F357" s="502"/>
      <c r="G357" s="502"/>
      <c r="H357" s="502"/>
      <c r="I357" s="502"/>
      <c r="J357"/>
      <c r="K357"/>
    </row>
    <row r="358" spans="1:11" ht="13.9" customHeight="1" x14ac:dyDescent="0.2">
      <c r="A358" s="121"/>
      <c r="B358" s="121"/>
      <c r="C358" s="122"/>
      <c r="D358" s="208"/>
      <c r="E358" s="502" t="s">
        <v>928</v>
      </c>
      <c r="F358" s="502"/>
      <c r="G358" s="502"/>
      <c r="H358" s="502"/>
      <c r="I358" s="502"/>
      <c r="J358"/>
      <c r="K358"/>
    </row>
    <row r="359" spans="1:11" ht="13.9" customHeight="1" x14ac:dyDescent="0.2">
      <c r="A359" s="121"/>
      <c r="B359" s="121"/>
      <c r="C359" s="122"/>
      <c r="D359" s="206" t="s">
        <v>1110</v>
      </c>
      <c r="E359" s="502" t="s">
        <v>1121</v>
      </c>
      <c r="F359" s="502"/>
      <c r="G359" s="502"/>
      <c r="H359" s="208"/>
      <c r="I359" s="208"/>
      <c r="J359"/>
      <c r="K359"/>
    </row>
    <row r="360" spans="1:11" ht="13.9" customHeight="1" x14ac:dyDescent="0.2">
      <c r="A360" s="121"/>
      <c r="B360" s="121"/>
      <c r="C360" s="122"/>
      <c r="D360" s="208"/>
      <c r="E360" s="502" t="s">
        <v>1122</v>
      </c>
      <c r="F360" s="502"/>
      <c r="G360" s="502"/>
      <c r="H360" s="208"/>
      <c r="I360" s="208"/>
      <c r="J360"/>
      <c r="K360"/>
    </row>
    <row r="361" spans="1:11" ht="13.9" customHeight="1" x14ac:dyDescent="0.2">
      <c r="A361" s="121"/>
      <c r="B361" s="121"/>
      <c r="C361" s="122"/>
      <c r="D361" s="206" t="s">
        <v>1099</v>
      </c>
      <c r="E361" s="502" t="s">
        <v>1111</v>
      </c>
      <c r="F361" s="502"/>
      <c r="G361" s="502"/>
      <c r="H361" s="502"/>
      <c r="I361" s="502"/>
      <c r="J361"/>
      <c r="K361"/>
    </row>
    <row r="362" spans="1:11" ht="13.9" customHeight="1" x14ac:dyDescent="0.2">
      <c r="A362" s="121"/>
      <c r="B362" s="121"/>
      <c r="C362" s="122"/>
      <c r="D362" s="206" t="s">
        <v>1100</v>
      </c>
      <c r="E362" s="502" t="s">
        <v>1112</v>
      </c>
      <c r="F362" s="502"/>
      <c r="G362" s="502"/>
      <c r="H362" s="502"/>
      <c r="I362" s="502"/>
      <c r="J362"/>
      <c r="K362"/>
    </row>
    <row r="363" spans="1:11" ht="13.9" customHeight="1" x14ac:dyDescent="0.2">
      <c r="A363" s="121"/>
      <c r="B363" s="121"/>
      <c r="C363" s="122"/>
      <c r="D363" s="206" t="s">
        <v>1101</v>
      </c>
      <c r="E363" s="502" t="s">
        <v>1118</v>
      </c>
      <c r="F363" s="502"/>
      <c r="G363" s="502"/>
      <c r="H363" s="208"/>
      <c r="I363" s="208"/>
      <c r="J363"/>
      <c r="K363"/>
    </row>
    <row r="364" spans="1:11" ht="13.9" customHeight="1" x14ac:dyDescent="0.2">
      <c r="A364" s="121"/>
      <c r="B364" s="121"/>
      <c r="C364" s="122"/>
      <c r="D364" s="206" t="s">
        <v>1102</v>
      </c>
      <c r="E364" s="502" t="s">
        <v>1113</v>
      </c>
      <c r="F364" s="502"/>
      <c r="G364" s="502"/>
      <c r="H364" s="502"/>
      <c r="I364" s="502"/>
      <c r="J364"/>
      <c r="K364"/>
    </row>
    <row r="365" spans="1:11" ht="13.9" customHeight="1" x14ac:dyDescent="0.2">
      <c r="A365" s="121"/>
      <c r="B365" s="121"/>
      <c r="C365" s="122"/>
      <c r="D365" s="206" t="s">
        <v>1103</v>
      </c>
      <c r="E365" s="502" t="s">
        <v>1119</v>
      </c>
      <c r="F365" s="502"/>
      <c r="G365" s="502"/>
      <c r="H365" s="502"/>
      <c r="I365" s="502"/>
      <c r="J365"/>
      <c r="K365"/>
    </row>
    <row r="366" spans="1:11" ht="13.9" customHeight="1" x14ac:dyDescent="0.2">
      <c r="A366" s="121"/>
      <c r="B366" s="121"/>
      <c r="C366" s="122"/>
      <c r="D366" s="208"/>
      <c r="E366" s="206" t="s">
        <v>1114</v>
      </c>
      <c r="F366" s="208"/>
      <c r="G366" s="208"/>
      <c r="H366" s="208"/>
      <c r="I366" s="208"/>
      <c r="J366"/>
      <c r="K366"/>
    </row>
    <row r="367" spans="1:11" ht="13.9" customHeight="1" x14ac:dyDescent="0.2">
      <c r="A367" s="121"/>
      <c r="B367" s="121"/>
      <c r="C367" s="122"/>
      <c r="D367" s="206" t="s">
        <v>1104</v>
      </c>
      <c r="E367" s="502" t="s">
        <v>1465</v>
      </c>
      <c r="F367" s="502"/>
      <c r="G367" s="502"/>
      <c r="H367" s="208"/>
      <c r="I367" s="208"/>
      <c r="J367"/>
      <c r="K367"/>
    </row>
    <row r="368" spans="1:11" ht="13.9" customHeight="1" x14ac:dyDescent="0.2">
      <c r="A368" s="121"/>
      <c r="B368" s="121"/>
      <c r="C368" s="122"/>
      <c r="D368" s="206" t="s">
        <v>1105</v>
      </c>
      <c r="E368" s="502" t="s">
        <v>1466</v>
      </c>
      <c r="F368" s="502"/>
      <c r="G368" s="502"/>
      <c r="H368" s="502"/>
      <c r="I368" s="502"/>
      <c r="J368"/>
      <c r="K368"/>
    </row>
    <row r="369" spans="1:12" ht="13.9" customHeight="1" x14ac:dyDescent="0.2">
      <c r="A369" s="121"/>
      <c r="B369" s="121"/>
      <c r="C369" s="122"/>
      <c r="D369" s="208"/>
      <c r="E369" s="206" t="s">
        <v>1470</v>
      </c>
      <c r="F369" s="208"/>
      <c r="G369" s="208"/>
      <c r="H369" s="208"/>
      <c r="I369" s="208"/>
      <c r="J369"/>
      <c r="K369"/>
    </row>
    <row r="370" spans="1:12" ht="13.9" customHeight="1" x14ac:dyDescent="0.2">
      <c r="A370" s="121"/>
      <c r="B370" s="121"/>
      <c r="C370" s="122"/>
      <c r="D370" s="206" t="s">
        <v>1193</v>
      </c>
      <c r="E370" s="502" t="s">
        <v>1471</v>
      </c>
      <c r="F370" s="502"/>
      <c r="G370" s="502"/>
      <c r="H370" s="502"/>
      <c r="I370" s="502"/>
      <c r="J370"/>
      <c r="K370"/>
    </row>
    <row r="371" spans="1:12" ht="13.9" customHeight="1" x14ac:dyDescent="0.2">
      <c r="A371" s="121"/>
      <c r="B371" s="121"/>
      <c r="C371" s="122"/>
      <c r="D371" s="146"/>
      <c r="E371" s="157"/>
      <c r="F371"/>
      <c r="G371" s="137"/>
      <c r="H371" s="149"/>
      <c r="I371" s="149"/>
      <c r="J371" s="210"/>
    </row>
    <row r="372" spans="1:12" ht="13.9" customHeight="1" thickBot="1" x14ac:dyDescent="0.25">
      <c r="A372" s="121"/>
      <c r="B372" s="121"/>
      <c r="C372" s="122"/>
      <c r="D372" s="121"/>
      <c r="E372" s="150" t="s">
        <v>688</v>
      </c>
      <c r="F372" s="44"/>
      <c r="G372" s="131"/>
      <c r="H372" s="132"/>
      <c r="I372" s="132"/>
      <c r="J372" s="169" t="s">
        <v>713</v>
      </c>
      <c r="K372" s="170">
        <f>IF(F372=J372,1,0)</f>
        <v>0</v>
      </c>
      <c r="L372" s="171">
        <f>SUM(K372)</f>
        <v>0</v>
      </c>
    </row>
    <row r="373" spans="1:12" ht="13.9" customHeight="1" thickTop="1" x14ac:dyDescent="0.2">
      <c r="A373" s="121"/>
      <c r="B373" s="121"/>
      <c r="C373" s="122"/>
      <c r="D373" s="121"/>
      <c r="E373" s="152"/>
      <c r="F373" s="211"/>
      <c r="G373" s="131"/>
      <c r="H373" s="132"/>
      <c r="I373" s="132"/>
      <c r="J373" s="210"/>
    </row>
    <row r="374" spans="1:12" ht="13.9" customHeight="1" x14ac:dyDescent="0.2">
      <c r="A374" s="121"/>
      <c r="B374" s="121"/>
      <c r="C374" s="122"/>
      <c r="D374" s="121" t="s">
        <v>846</v>
      </c>
      <c r="E374" s="152"/>
      <c r="F374" s="173"/>
      <c r="G374" s="131"/>
      <c r="H374" s="132"/>
      <c r="I374" s="132"/>
      <c r="J374" s="186"/>
    </row>
    <row r="375" spans="1:12" ht="13.9" customHeight="1" x14ac:dyDescent="0.2">
      <c r="A375" s="121"/>
      <c r="B375" s="121"/>
      <c r="C375" s="122"/>
      <c r="D375" s="121"/>
      <c r="E375" s="152"/>
      <c r="F375" s="164"/>
      <c r="G375" s="131"/>
      <c r="H375" s="132"/>
      <c r="I375" s="132"/>
      <c r="J375" s="186"/>
    </row>
    <row r="376" spans="1:12" ht="13.9" customHeight="1" x14ac:dyDescent="0.2">
      <c r="A376" s="121"/>
      <c r="B376" s="121"/>
      <c r="C376" s="122"/>
      <c r="E376" s="172" t="s">
        <v>884</v>
      </c>
      <c r="F376" s="164"/>
      <c r="G376" s="131"/>
      <c r="H376" s="132"/>
      <c r="I376" s="132"/>
      <c r="J376" s="186"/>
    </row>
    <row r="377" spans="1:12" ht="13.9" customHeight="1" x14ac:dyDescent="0.2">
      <c r="A377" s="121"/>
      <c r="B377" s="121"/>
      <c r="C377" s="122"/>
      <c r="D377" s="162" t="s">
        <v>1098</v>
      </c>
      <c r="E377" s="190" t="s">
        <v>879</v>
      </c>
      <c r="F377" s="164"/>
      <c r="G377" s="131"/>
      <c r="H377" s="132"/>
      <c r="I377" s="132"/>
      <c r="J377" s="186"/>
    </row>
    <row r="378" spans="1:12" ht="13.9" customHeight="1" x14ac:dyDescent="0.25">
      <c r="A378" s="133"/>
      <c r="B378" s="133"/>
      <c r="C378" s="122"/>
      <c r="E378" s="152"/>
      <c r="F378" s="164"/>
      <c r="G378" s="131"/>
      <c r="H378" s="132"/>
      <c r="I378" s="132"/>
    </row>
    <row r="379" spans="1:12" ht="13.9" customHeight="1" x14ac:dyDescent="0.25">
      <c r="A379" s="133"/>
      <c r="B379" s="133"/>
      <c r="C379" s="122"/>
      <c r="E379" s="152"/>
      <c r="F379" s="148"/>
      <c r="G379" s="175" t="s">
        <v>711</v>
      </c>
      <c r="H379" s="176" t="s">
        <v>809</v>
      </c>
      <c r="I379" s="176"/>
      <c r="J379" s="122"/>
    </row>
    <row r="380" spans="1:12" ht="13.9" customHeight="1" x14ac:dyDescent="0.25">
      <c r="A380" s="133"/>
      <c r="B380" s="133"/>
      <c r="C380" s="122"/>
      <c r="D380" s="205" t="s">
        <v>807</v>
      </c>
      <c r="E380" s="43"/>
      <c r="F380" s="148"/>
      <c r="G380" s="137"/>
      <c r="H380" s="137"/>
      <c r="I380" s="137"/>
      <c r="J380" s="122"/>
    </row>
    <row r="381" spans="1:12" ht="13.9" customHeight="1" x14ac:dyDescent="0.25">
      <c r="A381" s="133"/>
      <c r="B381" s="133"/>
      <c r="C381" s="122"/>
      <c r="D381" s="205" t="s">
        <v>808</v>
      </c>
      <c r="E381" s="43"/>
      <c r="F381" s="178"/>
      <c r="G381" s="137"/>
      <c r="H381" s="503"/>
      <c r="I381" s="503"/>
      <c r="J381" s="122"/>
    </row>
    <row r="382" spans="1:12" ht="13.9" customHeight="1" x14ac:dyDescent="0.25">
      <c r="A382" s="133"/>
      <c r="B382" s="133"/>
      <c r="C382" s="122"/>
      <c r="D382" s="205"/>
      <c r="E382" s="175"/>
      <c r="F382" s="178"/>
      <c r="G382" s="137"/>
      <c r="H382" s="137"/>
      <c r="I382" s="137"/>
      <c r="J382" s="122"/>
    </row>
    <row r="383" spans="1:12" ht="13.9" customHeight="1" x14ac:dyDescent="0.25">
      <c r="A383" s="133"/>
      <c r="B383" s="133"/>
      <c r="C383" s="122"/>
      <c r="D383" s="205"/>
      <c r="E383" s="175"/>
      <c r="F383" s="178"/>
      <c r="G383" s="137"/>
      <c r="H383" s="137"/>
      <c r="I383" s="137"/>
      <c r="J383" s="122"/>
    </row>
    <row r="384" spans="1:12" ht="13.9" customHeight="1" x14ac:dyDescent="0.25">
      <c r="A384" s="133"/>
      <c r="B384" s="133"/>
      <c r="C384" s="122"/>
      <c r="D384" s="30" t="s">
        <v>1161</v>
      </c>
      <c r="E384" s="72"/>
      <c r="F384" s="212"/>
      <c r="G384" s="30"/>
      <c r="H384" s="30"/>
      <c r="I384" s="30"/>
      <c r="J384" s="122"/>
    </row>
    <row r="385" spans="1:11" ht="13.9" customHeight="1" x14ac:dyDescent="0.25">
      <c r="A385" s="133"/>
      <c r="B385" s="133"/>
      <c r="C385" s="122"/>
      <c r="D385" s="121"/>
      <c r="E385" s="177"/>
      <c r="F385" s="178"/>
      <c r="G385" s="137"/>
      <c r="H385" s="137"/>
      <c r="I385" s="137"/>
      <c r="J385" s="122"/>
    </row>
    <row r="386" spans="1:11" ht="13.9" customHeight="1" x14ac:dyDescent="0.25">
      <c r="A386" s="133"/>
      <c r="B386" s="133"/>
      <c r="C386" s="122"/>
      <c r="D386" s="121"/>
      <c r="E386" s="6" t="s">
        <v>819</v>
      </c>
      <c r="F386" s="178"/>
      <c r="G386" s="137"/>
      <c r="H386" s="137"/>
      <c r="I386" s="137"/>
      <c r="J386" s="122"/>
    </row>
    <row r="387" spans="1:11" ht="13.9" customHeight="1" x14ac:dyDescent="0.25">
      <c r="A387" s="133"/>
      <c r="B387" s="133"/>
      <c r="C387" s="122"/>
      <c r="D387" s="121"/>
      <c r="E387" s="6"/>
      <c r="F387" s="164"/>
      <c r="G387" s="131"/>
      <c r="H387" s="132"/>
      <c r="I387" s="132"/>
      <c r="J387" s="122"/>
    </row>
    <row r="388" spans="1:11" ht="13.9" customHeight="1" x14ac:dyDescent="0.25">
      <c r="A388" s="133"/>
      <c r="B388" s="133"/>
      <c r="C388" s="122"/>
      <c r="E388" s="43"/>
      <c r="F388" s="178"/>
      <c r="G388" s="137"/>
      <c r="H388" s="137"/>
      <c r="I388" s="137"/>
      <c r="J388" s="122"/>
    </row>
    <row r="389" spans="1:11" ht="13.9" customHeight="1" x14ac:dyDescent="0.25">
      <c r="A389" s="133"/>
      <c r="B389" s="133"/>
      <c r="C389" s="122"/>
      <c r="E389" s="175"/>
      <c r="F389" s="178"/>
      <c r="G389" s="137"/>
      <c r="H389" s="137"/>
      <c r="I389" s="137"/>
      <c r="J389" s="122"/>
    </row>
    <row r="390" spans="1:11" ht="13.9" customHeight="1" x14ac:dyDescent="0.2">
      <c r="A390" s="138" t="s">
        <v>686</v>
      </c>
      <c r="B390" s="139" t="s">
        <v>656</v>
      </c>
      <c r="C390" s="140"/>
      <c r="D390" s="138" t="s">
        <v>686</v>
      </c>
      <c r="E390" s="139" t="s">
        <v>656</v>
      </c>
      <c r="F390" s="140"/>
      <c r="G390" s="141"/>
      <c r="H390" s="139"/>
      <c r="I390" s="138" t="s">
        <v>1654</v>
      </c>
      <c r="J390" s="122"/>
    </row>
    <row r="391" spans="1:11" ht="13.9" customHeight="1" x14ac:dyDescent="0.25">
      <c r="A391" s="133"/>
      <c r="B391" s="133"/>
      <c r="C391" s="122"/>
      <c r="E391" s="175"/>
      <c r="F391" s="178"/>
      <c r="G391" s="137"/>
      <c r="H391" s="137"/>
      <c r="I391" s="137"/>
      <c r="J391" s="122"/>
    </row>
    <row r="392" spans="1:11" ht="13.9" customHeight="1" x14ac:dyDescent="0.25">
      <c r="A392" s="133"/>
      <c r="B392" s="133"/>
      <c r="C392" s="122"/>
      <c r="E392" s="134" t="s">
        <v>1188</v>
      </c>
      <c r="F392" s="178"/>
      <c r="G392" s="137"/>
      <c r="H392" s="137"/>
      <c r="I392" s="137"/>
      <c r="J392" s="122"/>
    </row>
    <row r="393" spans="1:11" ht="13.9" customHeight="1" x14ac:dyDescent="0.25">
      <c r="A393" s="133"/>
      <c r="B393" s="133"/>
      <c r="C393" s="122"/>
      <c r="E393" s="175"/>
      <c r="F393" s="178"/>
      <c r="G393" s="137"/>
      <c r="H393" s="137"/>
      <c r="I393" s="137"/>
      <c r="J393" s="122"/>
    </row>
    <row r="394" spans="1:11" ht="13.9" customHeight="1" x14ac:dyDescent="0.25">
      <c r="A394" s="133"/>
      <c r="B394" s="133"/>
      <c r="C394" s="122"/>
      <c r="D394" s="162" t="s">
        <v>1195</v>
      </c>
      <c r="E394" s="157" t="s">
        <v>1785</v>
      </c>
      <c r="F394" s="164"/>
      <c r="G394" s="131"/>
      <c r="H394" s="132"/>
      <c r="I394" s="132"/>
      <c r="J394"/>
      <c r="K394"/>
    </row>
    <row r="395" spans="1:11" ht="13.9" customHeight="1" x14ac:dyDescent="0.25">
      <c r="A395" s="133"/>
      <c r="B395" s="133"/>
      <c r="C395" s="122"/>
      <c r="D395" s="162" t="s">
        <v>1196</v>
      </c>
      <c r="E395" s="157" t="s">
        <v>1183</v>
      </c>
      <c r="F395" s="164"/>
      <c r="G395" s="131"/>
      <c r="H395" s="132"/>
      <c r="I395" s="132"/>
      <c r="J395"/>
      <c r="K395"/>
    </row>
    <row r="396" spans="1:11" ht="13.9" customHeight="1" x14ac:dyDescent="0.25">
      <c r="A396" s="133"/>
      <c r="B396" s="133"/>
      <c r="C396" s="122"/>
      <c r="D396" s="146"/>
      <c r="E396" s="157" t="s">
        <v>1312</v>
      </c>
      <c r="F396" s="164"/>
      <c r="G396" s="131"/>
      <c r="H396" s="132"/>
      <c r="I396" s="132"/>
      <c r="J396"/>
      <c r="K396"/>
    </row>
    <row r="397" spans="1:11" ht="13.9" customHeight="1" x14ac:dyDescent="0.25">
      <c r="A397" s="133"/>
      <c r="B397" s="133"/>
      <c r="C397" s="122"/>
      <c r="D397" s="146"/>
      <c r="E397" s="157" t="s">
        <v>1793</v>
      </c>
      <c r="F397" s="164"/>
      <c r="G397" s="131"/>
      <c r="H397" s="132"/>
      <c r="I397" s="132"/>
      <c r="J397"/>
      <c r="K397"/>
    </row>
    <row r="398" spans="1:11" ht="13.9" customHeight="1" x14ac:dyDescent="0.25">
      <c r="A398" s="133"/>
      <c r="B398" s="133"/>
      <c r="C398" s="122"/>
      <c r="D398" s="162" t="s">
        <v>1198</v>
      </c>
      <c r="E398" s="157" t="s">
        <v>1794</v>
      </c>
      <c r="F398" s="164"/>
      <c r="G398" s="131"/>
      <c r="H398" s="132"/>
      <c r="I398" s="132"/>
      <c r="J398"/>
      <c r="K398"/>
    </row>
    <row r="399" spans="1:11" ht="13.9" customHeight="1" x14ac:dyDescent="0.25">
      <c r="A399" s="133"/>
      <c r="B399" s="133"/>
      <c r="C399" s="122"/>
      <c r="D399" s="146"/>
      <c r="E399" s="157" t="s">
        <v>1786</v>
      </c>
      <c r="F399" s="164"/>
      <c r="G399" s="131"/>
      <c r="H399" s="132"/>
      <c r="I399" s="132"/>
      <c r="J399"/>
      <c r="K399"/>
    </row>
    <row r="400" spans="1:11" ht="13.9" customHeight="1" x14ac:dyDescent="0.25">
      <c r="A400" s="133"/>
      <c r="B400" s="133"/>
      <c r="C400" s="122"/>
      <c r="D400" s="146"/>
      <c r="E400" s="157" t="s">
        <v>1787</v>
      </c>
      <c r="F400" s="164"/>
      <c r="G400" s="131"/>
      <c r="H400" s="132"/>
      <c r="I400" s="132"/>
      <c r="J400"/>
      <c r="K400"/>
    </row>
    <row r="401" spans="1:12" ht="13.9" customHeight="1" x14ac:dyDescent="0.25">
      <c r="A401" s="133"/>
      <c r="B401" s="133"/>
      <c r="C401" s="122"/>
      <c r="D401" s="146" t="s">
        <v>1199</v>
      </c>
      <c r="E401" s="157" t="s">
        <v>1315</v>
      </c>
      <c r="F401" s="164"/>
      <c r="G401" s="131"/>
      <c r="H401" s="132"/>
      <c r="I401" s="132"/>
      <c r="J401"/>
      <c r="K401"/>
    </row>
    <row r="402" spans="1:12" ht="13.9" customHeight="1" x14ac:dyDescent="0.25">
      <c r="A402" s="133"/>
      <c r="B402" s="133"/>
      <c r="C402" s="122"/>
      <c r="D402" s="146"/>
      <c r="E402" s="157" t="s">
        <v>1320</v>
      </c>
      <c r="F402" s="164"/>
      <c r="G402" s="131"/>
      <c r="H402" s="132"/>
      <c r="I402" s="132"/>
      <c r="J402"/>
      <c r="K402"/>
    </row>
    <row r="403" spans="1:12" ht="13.9" customHeight="1" x14ac:dyDescent="0.25">
      <c r="A403" s="133"/>
      <c r="B403" s="133"/>
      <c r="C403" s="122"/>
      <c r="D403" s="146" t="s">
        <v>1200</v>
      </c>
      <c r="E403" s="157" t="s">
        <v>1316</v>
      </c>
      <c r="F403" s="164"/>
      <c r="G403" s="131"/>
      <c r="H403" s="132"/>
      <c r="I403" s="132"/>
      <c r="J403"/>
      <c r="K403"/>
    </row>
    <row r="404" spans="1:12" ht="13.9" customHeight="1" x14ac:dyDescent="0.25">
      <c r="A404" s="133"/>
      <c r="B404" s="133"/>
      <c r="C404" s="122"/>
      <c r="D404" s="146" t="s">
        <v>1201</v>
      </c>
      <c r="E404" s="157" t="s">
        <v>1317</v>
      </c>
      <c r="F404" s="164"/>
      <c r="G404" s="131"/>
      <c r="H404" s="132"/>
      <c r="I404" s="132"/>
      <c r="J404"/>
      <c r="K404"/>
    </row>
    <row r="405" spans="1:12" ht="13.9" customHeight="1" x14ac:dyDescent="0.25">
      <c r="A405" s="133"/>
      <c r="B405" s="133"/>
      <c r="C405" s="122"/>
      <c r="D405" s="146"/>
      <c r="E405" s="157" t="s">
        <v>1191</v>
      </c>
      <c r="F405" s="164"/>
      <c r="G405" s="131"/>
      <c r="H405" s="132"/>
      <c r="I405" s="132"/>
      <c r="J405"/>
      <c r="K405"/>
    </row>
    <row r="406" spans="1:12" ht="13.9" customHeight="1" x14ac:dyDescent="0.25">
      <c r="A406" s="133"/>
      <c r="B406" s="133"/>
      <c r="C406" s="122"/>
      <c r="D406" s="146" t="s">
        <v>1301</v>
      </c>
      <c r="E406" s="157" t="s">
        <v>1742</v>
      </c>
      <c r="F406" s="164"/>
      <c r="G406" s="131"/>
      <c r="H406" s="132"/>
      <c r="I406" s="132"/>
      <c r="J406"/>
      <c r="K406"/>
    </row>
    <row r="407" spans="1:12" ht="13.9" customHeight="1" x14ac:dyDescent="0.25">
      <c r="A407" s="133"/>
      <c r="B407" s="133"/>
      <c r="C407" s="122"/>
      <c r="D407" s="146" t="s">
        <v>1302</v>
      </c>
      <c r="E407" s="213" t="s">
        <v>1192</v>
      </c>
      <c r="F407" s="164"/>
      <c r="G407" s="131"/>
      <c r="H407" s="132"/>
      <c r="I407" s="132"/>
      <c r="J407"/>
      <c r="K407"/>
    </row>
    <row r="408" spans="1:12" ht="13.9" customHeight="1" x14ac:dyDescent="0.25">
      <c r="A408" s="133"/>
      <c r="B408" s="133"/>
      <c r="C408" s="122"/>
      <c r="D408" s="146" t="s">
        <v>1303</v>
      </c>
      <c r="E408" s="213" t="s">
        <v>1194</v>
      </c>
      <c r="F408" s="164"/>
      <c r="G408" s="131"/>
      <c r="H408" s="132"/>
      <c r="I408" s="132"/>
      <c r="J408"/>
      <c r="K408"/>
    </row>
    <row r="409" spans="1:12" ht="13.9" customHeight="1" x14ac:dyDescent="0.25">
      <c r="A409" s="133"/>
      <c r="B409" s="133"/>
      <c r="C409" s="122"/>
      <c r="D409" s="146" t="s">
        <v>1304</v>
      </c>
      <c r="E409" s="157" t="s">
        <v>1318</v>
      </c>
      <c r="F409" s="164"/>
      <c r="G409" s="131"/>
      <c r="H409" s="132"/>
      <c r="I409" s="132"/>
      <c r="J409"/>
      <c r="K409"/>
    </row>
    <row r="410" spans="1:12" ht="13.9" customHeight="1" x14ac:dyDescent="0.25">
      <c r="A410" s="133"/>
      <c r="B410" s="133"/>
      <c r="C410" s="122"/>
      <c r="D410" s="146" t="s">
        <v>1305</v>
      </c>
      <c r="E410" s="157" t="s">
        <v>1197</v>
      </c>
      <c r="F410" s="164"/>
      <c r="G410" s="131"/>
      <c r="H410" s="132"/>
      <c r="I410" s="132"/>
      <c r="J410"/>
      <c r="K410"/>
    </row>
    <row r="411" spans="1:12" ht="13.9" customHeight="1" x14ac:dyDescent="0.25">
      <c r="A411" s="133"/>
      <c r="B411" s="133"/>
      <c r="C411" s="122"/>
      <c r="D411" s="162" t="s">
        <v>1306</v>
      </c>
      <c r="E411" s="157" t="s">
        <v>1189</v>
      </c>
      <c r="F411" s="164"/>
      <c r="G411" s="131"/>
      <c r="H411" s="132"/>
      <c r="I411" s="132"/>
      <c r="J411"/>
      <c r="K411"/>
    </row>
    <row r="412" spans="1:12" ht="13.9" customHeight="1" x14ac:dyDescent="0.25">
      <c r="A412" s="133"/>
      <c r="B412" s="133"/>
      <c r="C412" s="122"/>
      <c r="D412" s="146"/>
      <c r="E412" s="157" t="s">
        <v>1190</v>
      </c>
      <c r="F412" s="164"/>
      <c r="G412" s="131"/>
      <c r="H412" s="132"/>
      <c r="I412" s="132"/>
      <c r="J412"/>
      <c r="K412"/>
    </row>
    <row r="413" spans="1:12" ht="13.9" customHeight="1" x14ac:dyDescent="0.25">
      <c r="A413" s="133"/>
      <c r="B413" s="133"/>
      <c r="C413" s="122"/>
      <c r="D413" s="162" t="s">
        <v>1307</v>
      </c>
      <c r="E413" s="157" t="s">
        <v>1796</v>
      </c>
      <c r="F413" s="164"/>
      <c r="G413" s="131"/>
      <c r="H413" s="132"/>
      <c r="I413" s="132"/>
      <c r="J413"/>
      <c r="K413"/>
    </row>
    <row r="414" spans="1:12" ht="13.9" customHeight="1" x14ac:dyDescent="0.25">
      <c r="A414" s="133"/>
      <c r="B414" s="133"/>
      <c r="C414" s="122"/>
      <c r="D414" s="146" t="s">
        <v>1308</v>
      </c>
      <c r="E414" s="157" t="s">
        <v>1759</v>
      </c>
      <c r="F414" s="164"/>
      <c r="G414" s="131"/>
      <c r="H414" s="132"/>
      <c r="I414" s="132"/>
      <c r="J414"/>
      <c r="K414"/>
    </row>
    <row r="415" spans="1:12" ht="13.9" customHeight="1" x14ac:dyDescent="0.25">
      <c r="A415" s="133"/>
      <c r="B415" s="133"/>
      <c r="C415" s="122"/>
      <c r="D415" s="146"/>
      <c r="E415" s="214"/>
      <c r="F415" s="164"/>
      <c r="G415" s="131"/>
      <c r="H415" s="132"/>
      <c r="I415" s="132"/>
      <c r="J415" s="122"/>
    </row>
    <row r="416" spans="1:12" ht="13.9" customHeight="1" thickBot="1" x14ac:dyDescent="0.3">
      <c r="A416" s="133"/>
      <c r="B416" s="133"/>
      <c r="C416" s="122"/>
      <c r="D416" s="146"/>
      <c r="E416" s="150" t="s">
        <v>688</v>
      </c>
      <c r="F416" s="44"/>
      <c r="G416" s="131"/>
      <c r="H416" s="132"/>
      <c r="I416" s="132"/>
      <c r="J416" s="169" t="s">
        <v>713</v>
      </c>
      <c r="K416" s="170">
        <f>IF(F416=J416,1,0)</f>
        <v>0</v>
      </c>
      <c r="L416" s="171">
        <f>SUM(K416)</f>
        <v>0</v>
      </c>
    </row>
    <row r="417" spans="1:10" ht="13.9" customHeight="1" thickTop="1" x14ac:dyDescent="0.25">
      <c r="A417" s="133"/>
      <c r="B417" s="133"/>
      <c r="C417" s="122"/>
      <c r="E417" s="175"/>
      <c r="F417" s="178"/>
      <c r="G417" s="137"/>
      <c r="H417" s="137"/>
      <c r="I417" s="137"/>
    </row>
    <row r="418" spans="1:10" ht="13.9" customHeight="1" x14ac:dyDescent="0.25">
      <c r="A418" s="133"/>
      <c r="B418" s="133"/>
      <c r="C418" s="122"/>
      <c r="D418" s="121"/>
      <c r="E418" s="152"/>
      <c r="F418" s="164"/>
      <c r="G418" s="131"/>
      <c r="H418" s="132"/>
      <c r="I418" s="132"/>
      <c r="J418" s="122"/>
    </row>
    <row r="419" spans="1:10" ht="13.7" customHeight="1" x14ac:dyDescent="0.25">
      <c r="A419" s="133"/>
      <c r="B419" s="133"/>
      <c r="C419" s="122"/>
      <c r="D419" s="121" t="s">
        <v>846</v>
      </c>
      <c r="E419" s="152"/>
      <c r="F419" s="148"/>
      <c r="J419" s="122"/>
    </row>
    <row r="420" spans="1:10" ht="13.7" customHeight="1" x14ac:dyDescent="0.25">
      <c r="A420" s="133"/>
      <c r="B420" s="133"/>
      <c r="C420" s="122"/>
      <c r="D420" s="121"/>
      <c r="E420" s="152"/>
      <c r="F420" s="148"/>
      <c r="J420" s="122"/>
    </row>
    <row r="421" spans="1:10" ht="13.7" customHeight="1" x14ac:dyDescent="0.25">
      <c r="A421" s="133"/>
      <c r="B421" s="133"/>
      <c r="C421" s="122"/>
      <c r="D421" s="121"/>
      <c r="E421" s="172" t="s">
        <v>1202</v>
      </c>
      <c r="F421" s="148"/>
      <c r="J421" s="122"/>
    </row>
    <row r="422" spans="1:10" ht="13.7" customHeight="1" x14ac:dyDescent="0.25">
      <c r="A422" s="133"/>
      <c r="B422" s="133"/>
      <c r="C422" s="122"/>
      <c r="D422" s="162" t="s">
        <v>1195</v>
      </c>
      <c r="E422" s="157" t="s">
        <v>1182</v>
      </c>
      <c r="F422" s="148"/>
      <c r="J422" s="122"/>
    </row>
    <row r="423" spans="1:10" ht="13.7" customHeight="1" x14ac:dyDescent="0.25">
      <c r="A423" s="133"/>
      <c r="B423" s="133"/>
      <c r="C423" s="122"/>
      <c r="D423" s="162" t="s">
        <v>1196</v>
      </c>
      <c r="E423" s="157" t="s">
        <v>1183</v>
      </c>
      <c r="F423" s="164"/>
      <c r="J423" s="122"/>
    </row>
    <row r="424" spans="1:10" ht="13.7" customHeight="1" x14ac:dyDescent="0.25">
      <c r="A424" s="133"/>
      <c r="B424" s="133"/>
      <c r="C424" s="122"/>
      <c r="D424" s="146"/>
      <c r="E424" s="157" t="s">
        <v>1319</v>
      </c>
      <c r="F424" s="164"/>
      <c r="J424" s="122"/>
    </row>
    <row r="425" spans="1:10" ht="13.7" customHeight="1" x14ac:dyDescent="0.25">
      <c r="A425" s="133"/>
      <c r="B425" s="133"/>
      <c r="C425" s="122"/>
      <c r="D425" s="146"/>
      <c r="E425" s="157" t="s">
        <v>1184</v>
      </c>
      <c r="F425" s="164"/>
      <c r="J425" s="122"/>
    </row>
    <row r="426" spans="1:10" ht="13.7" customHeight="1" x14ac:dyDescent="0.25">
      <c r="A426" s="133"/>
      <c r="B426" s="133"/>
      <c r="C426" s="122"/>
      <c r="D426" s="162" t="s">
        <v>1198</v>
      </c>
      <c r="E426" s="157" t="s">
        <v>1185</v>
      </c>
      <c r="F426" s="148"/>
      <c r="J426" s="122"/>
    </row>
    <row r="427" spans="1:10" ht="13.7" customHeight="1" x14ac:dyDescent="0.25">
      <c r="A427" s="133"/>
      <c r="B427" s="133"/>
      <c r="C427" s="122"/>
      <c r="D427" s="146"/>
      <c r="E427" s="157" t="s">
        <v>1186</v>
      </c>
      <c r="F427" s="148"/>
      <c r="J427" s="122"/>
    </row>
    <row r="428" spans="1:10" ht="13.7" customHeight="1" x14ac:dyDescent="0.25">
      <c r="A428" s="133"/>
      <c r="B428" s="133"/>
      <c r="C428" s="122"/>
      <c r="D428" s="146"/>
      <c r="E428" s="157" t="s">
        <v>1187</v>
      </c>
      <c r="F428" s="148"/>
      <c r="J428" s="122"/>
    </row>
    <row r="429" spans="1:10" ht="13.7" customHeight="1" x14ac:dyDescent="0.25">
      <c r="A429" s="133"/>
      <c r="B429" s="133"/>
      <c r="C429" s="122"/>
      <c r="D429" s="162" t="s">
        <v>1306</v>
      </c>
      <c r="E429" s="157" t="s">
        <v>1189</v>
      </c>
      <c r="F429" s="148"/>
      <c r="J429" s="122"/>
    </row>
    <row r="430" spans="1:10" ht="13.7" customHeight="1" x14ac:dyDescent="0.25">
      <c r="A430" s="133"/>
      <c r="B430" s="133"/>
      <c r="C430" s="122"/>
      <c r="D430" s="146"/>
      <c r="E430" s="157" t="s">
        <v>1309</v>
      </c>
      <c r="F430" s="148"/>
      <c r="J430" s="122"/>
    </row>
    <row r="431" spans="1:10" ht="13.7" customHeight="1" x14ac:dyDescent="0.25">
      <c r="A431" s="133"/>
      <c r="B431" s="133"/>
      <c r="C431" s="122"/>
      <c r="D431" s="162" t="s">
        <v>1307</v>
      </c>
      <c r="E431" s="157" t="s">
        <v>1795</v>
      </c>
      <c r="F431" s="148"/>
      <c r="J431" s="122"/>
    </row>
    <row r="432" spans="1:10" ht="13.7" customHeight="1" x14ac:dyDescent="0.25">
      <c r="A432" s="133"/>
      <c r="B432" s="133"/>
      <c r="C432" s="122"/>
      <c r="D432" s="146"/>
      <c r="E432" s="157"/>
      <c r="F432" s="148"/>
      <c r="J432" s="122"/>
    </row>
    <row r="433" spans="1:10" ht="13.7" customHeight="1" x14ac:dyDescent="0.25">
      <c r="A433" s="133"/>
      <c r="B433" s="133"/>
      <c r="C433" s="122"/>
      <c r="D433" s="121"/>
      <c r="E433" s="152"/>
      <c r="F433" s="148"/>
      <c r="J433" s="122"/>
    </row>
    <row r="434" spans="1:10" ht="13.7" customHeight="1" x14ac:dyDescent="0.25">
      <c r="A434" s="133"/>
      <c r="B434" s="133"/>
      <c r="C434" s="122"/>
      <c r="D434" s="215" t="s">
        <v>807</v>
      </c>
      <c r="E434" s="43"/>
      <c r="F434" s="148"/>
      <c r="G434" s="175" t="s">
        <v>711</v>
      </c>
      <c r="H434" s="176" t="s">
        <v>809</v>
      </c>
      <c r="I434" s="176"/>
      <c r="J434" s="122"/>
    </row>
    <row r="435" spans="1:10" ht="13.7" customHeight="1" x14ac:dyDescent="0.25">
      <c r="A435" s="133"/>
      <c r="B435" s="133"/>
      <c r="C435" s="122"/>
      <c r="D435" s="215" t="s">
        <v>808</v>
      </c>
      <c r="E435" s="43"/>
      <c r="F435" s="178"/>
      <c r="G435" s="137"/>
      <c r="H435" s="137"/>
      <c r="I435" s="137"/>
      <c r="J435" s="122"/>
    </row>
    <row r="436" spans="1:10" ht="13.7" customHeight="1" x14ac:dyDescent="0.25">
      <c r="A436" s="133"/>
      <c r="B436" s="133"/>
      <c r="C436" s="122"/>
      <c r="D436" s="121"/>
      <c r="E436" s="177"/>
      <c r="F436" s="137"/>
      <c r="G436" s="137"/>
      <c r="H436" s="503"/>
      <c r="I436" s="503"/>
      <c r="J436" s="122"/>
    </row>
    <row r="437" spans="1:10" ht="13.5" customHeight="1" x14ac:dyDescent="0.25">
      <c r="A437" s="133"/>
      <c r="B437" s="133"/>
      <c r="C437" s="122"/>
      <c r="D437" s="205"/>
      <c r="E437" s="175"/>
      <c r="F437" s="178"/>
      <c r="G437" s="137"/>
      <c r="H437" s="137"/>
      <c r="I437" s="137"/>
      <c r="J437" s="122"/>
    </row>
    <row r="438" spans="1:10" ht="13.7" hidden="1" customHeight="1" x14ac:dyDescent="0.25">
      <c r="A438" s="133"/>
      <c r="B438" s="133"/>
      <c r="C438" s="122"/>
      <c r="D438" s="205"/>
      <c r="E438" s="175"/>
      <c r="F438" s="178"/>
      <c r="G438" s="137"/>
      <c r="H438" s="137"/>
      <c r="I438" s="137"/>
      <c r="J438" s="122"/>
    </row>
    <row r="439" spans="1:10" ht="13.9" hidden="1" customHeight="1" x14ac:dyDescent="0.25">
      <c r="A439" s="133"/>
      <c r="B439" s="133"/>
      <c r="C439" s="122"/>
      <c r="D439" s="205"/>
      <c r="E439" s="175"/>
      <c r="F439" s="178"/>
      <c r="G439" s="137"/>
      <c r="H439" s="137"/>
      <c r="I439" s="137"/>
      <c r="J439" s="122"/>
    </row>
    <row r="440" spans="1:10" ht="13.9" hidden="1" customHeight="1" x14ac:dyDescent="0.25">
      <c r="A440" s="133"/>
      <c r="B440" s="133"/>
      <c r="C440" s="122"/>
      <c r="D440" s="121"/>
      <c r="E440" s="177"/>
      <c r="F440" s="178"/>
      <c r="G440" s="137"/>
      <c r="H440" s="137"/>
      <c r="I440" s="137"/>
      <c r="J440" s="122"/>
    </row>
    <row r="441" spans="1:10" ht="13.9" hidden="1" customHeight="1" x14ac:dyDescent="0.25">
      <c r="A441" s="133"/>
      <c r="B441" s="133"/>
      <c r="C441" s="122"/>
      <c r="D441" s="121"/>
      <c r="E441" s="177"/>
      <c r="F441" s="130"/>
      <c r="G441" s="131"/>
      <c r="H441" s="132"/>
      <c r="I441" s="132"/>
      <c r="J441" s="122"/>
    </row>
    <row r="442" spans="1:10" ht="13.9" hidden="1" customHeight="1" x14ac:dyDescent="0.25">
      <c r="A442" s="133"/>
      <c r="B442" s="133"/>
      <c r="C442" s="122"/>
      <c r="D442" s="30" t="s">
        <v>1160</v>
      </c>
      <c r="E442" s="72"/>
      <c r="F442" s="212"/>
      <c r="G442" s="30"/>
      <c r="H442" s="30"/>
      <c r="I442" s="30"/>
      <c r="J442" s="122"/>
    </row>
    <row r="443" spans="1:10" ht="16.149999999999999" hidden="1" customHeight="1" x14ac:dyDescent="0.25">
      <c r="A443" s="133"/>
      <c r="B443" s="133"/>
      <c r="C443" s="122"/>
      <c r="D443" s="121"/>
      <c r="E443" s="177"/>
      <c r="F443" s="178"/>
      <c r="G443" s="137"/>
      <c r="H443" s="137"/>
      <c r="I443" s="137"/>
      <c r="J443" s="122"/>
    </row>
    <row r="444" spans="1:10" ht="13.9" hidden="1" customHeight="1" x14ac:dyDescent="0.25">
      <c r="A444" s="133"/>
      <c r="B444" s="133"/>
      <c r="C444" s="122"/>
      <c r="D444" s="121"/>
      <c r="E444" s="6" t="s">
        <v>819</v>
      </c>
      <c r="F444" s="178"/>
      <c r="G444" s="137"/>
      <c r="H444" s="137"/>
      <c r="I444" s="137"/>
      <c r="J444" s="122"/>
    </row>
    <row r="445" spans="1:10" ht="13.9" hidden="1" customHeight="1" x14ac:dyDescent="0.25">
      <c r="A445" s="133"/>
      <c r="B445" s="133"/>
      <c r="C445" s="122"/>
      <c r="D445" s="121"/>
      <c r="E445" s="6"/>
      <c r="F445" s="164"/>
      <c r="G445" s="131"/>
      <c r="H445" s="132"/>
      <c r="I445" s="132"/>
      <c r="J445" s="122"/>
    </row>
    <row r="446" spans="1:10" ht="13.9" hidden="1" customHeight="1" x14ac:dyDescent="0.25">
      <c r="A446" s="133"/>
      <c r="B446" s="133"/>
      <c r="C446" s="122"/>
      <c r="E446" s="136"/>
      <c r="F446" s="178"/>
      <c r="G446" s="137"/>
      <c r="H446" s="137"/>
      <c r="I446" s="137"/>
      <c r="J446" s="122"/>
    </row>
    <row r="447" spans="1:10" ht="13.9" hidden="1" customHeight="1" x14ac:dyDescent="0.25">
      <c r="A447" s="133"/>
      <c r="B447" s="133"/>
      <c r="C447" s="122"/>
      <c r="E447" s="134"/>
      <c r="F447"/>
      <c r="J447" s="122"/>
    </row>
    <row r="448" spans="1:10" ht="13.9" hidden="1" customHeight="1" x14ac:dyDescent="0.25">
      <c r="A448" s="133"/>
      <c r="B448" s="133"/>
      <c r="C448" s="122"/>
      <c r="D448" s="138" t="s">
        <v>686</v>
      </c>
      <c r="E448" s="139" t="s">
        <v>656</v>
      </c>
      <c r="F448" s="140"/>
      <c r="G448" s="141"/>
      <c r="H448" s="139"/>
      <c r="I448" s="138" t="s">
        <v>1163</v>
      </c>
      <c r="J448" s="122"/>
    </row>
    <row r="449" spans="1:11" ht="13.9" hidden="1" customHeight="1" x14ac:dyDescent="0.25">
      <c r="A449" s="133"/>
      <c r="B449" s="133"/>
      <c r="C449" s="122"/>
      <c r="E449" s="134"/>
      <c r="F449"/>
      <c r="J449" s="122"/>
    </row>
    <row r="450" spans="1:11" ht="13.9" hidden="1" customHeight="1" x14ac:dyDescent="0.25">
      <c r="A450" s="133"/>
      <c r="B450" s="133"/>
      <c r="C450" s="122"/>
      <c r="D450" s="142">
        <v>40</v>
      </c>
      <c r="E450" s="143" t="s">
        <v>629</v>
      </c>
      <c r="F450" s="144"/>
      <c r="G450" s="143"/>
      <c r="H450" s="143"/>
      <c r="I450" s="165"/>
      <c r="J450" s="122"/>
    </row>
    <row r="451" spans="1:11" ht="13.9" hidden="1" customHeight="1" x14ac:dyDescent="0.2">
      <c r="A451" s="121" t="s">
        <v>140</v>
      </c>
      <c r="B451" s="121" t="s">
        <v>140</v>
      </c>
      <c r="C451" s="122"/>
      <c r="D451" s="146" t="s">
        <v>838</v>
      </c>
      <c r="E451" s="157" t="s">
        <v>683</v>
      </c>
      <c r="F451" s="151"/>
      <c r="G451" s="131"/>
      <c r="H451" s="132"/>
      <c r="I451" s="132"/>
      <c r="J451" s="128"/>
    </row>
    <row r="452" spans="1:11" ht="13.9" hidden="1" customHeight="1" x14ac:dyDescent="0.25">
      <c r="A452" s="133"/>
      <c r="B452" s="133"/>
      <c r="C452" s="122"/>
      <c r="D452" s="121"/>
      <c r="E452" s="150" t="s">
        <v>688</v>
      </c>
      <c r="F452" s="130"/>
      <c r="G452" s="131"/>
      <c r="H452" s="132"/>
      <c r="I452" s="132"/>
      <c r="J452" s="122"/>
    </row>
    <row r="453" spans="1:11" ht="13.9" hidden="1" customHeight="1" x14ac:dyDescent="0.25">
      <c r="A453" s="133"/>
      <c r="B453" s="133"/>
      <c r="C453" s="122"/>
      <c r="D453" s="121"/>
      <c r="E453" s="152"/>
      <c r="J453" s="122" t="s">
        <v>713</v>
      </c>
      <c r="K453" s="34">
        <f>IF(F451=J453,1,0)</f>
        <v>0</v>
      </c>
    </row>
    <row r="454" spans="1:11" ht="13.9" hidden="1" customHeight="1" x14ac:dyDescent="0.25">
      <c r="A454" s="133"/>
      <c r="B454" s="133"/>
      <c r="C454" s="122"/>
      <c r="D454" s="142">
        <v>45</v>
      </c>
      <c r="E454" s="143" t="s">
        <v>927</v>
      </c>
      <c r="F454" s="144"/>
      <c r="G454" s="143"/>
      <c r="H454" s="143"/>
      <c r="I454" s="165"/>
      <c r="J454" s="122"/>
    </row>
    <row r="455" spans="1:11" ht="13.9" hidden="1" customHeight="1" x14ac:dyDescent="0.25">
      <c r="A455" s="133"/>
      <c r="B455" s="133"/>
      <c r="C455" s="122"/>
      <c r="D455" s="146" t="s">
        <v>838</v>
      </c>
      <c r="E455" s="157" t="s">
        <v>683</v>
      </c>
      <c r="F455" s="166"/>
      <c r="G455" s="167"/>
      <c r="H455" s="167"/>
      <c r="I455" s="168"/>
      <c r="J455" s="122"/>
    </row>
    <row r="456" spans="1:11" ht="13.9" hidden="1" customHeight="1" x14ac:dyDescent="0.25">
      <c r="A456" s="133"/>
      <c r="B456" s="133"/>
      <c r="C456" s="122"/>
      <c r="D456" s="146" t="s">
        <v>839</v>
      </c>
      <c r="E456" s="137" t="s">
        <v>929</v>
      </c>
      <c r="F456" s="166"/>
      <c r="G456" s="167"/>
      <c r="H456" s="167"/>
      <c r="I456" s="168"/>
      <c r="J456" s="122"/>
    </row>
    <row r="457" spans="1:11" ht="13.9" hidden="1" customHeight="1" x14ac:dyDescent="0.25">
      <c r="A457" s="133"/>
      <c r="B457" s="133"/>
      <c r="C457" s="122"/>
      <c r="D457" s="146" t="s">
        <v>840</v>
      </c>
      <c r="E457" s="137" t="s">
        <v>930</v>
      </c>
      <c r="F457" s="166"/>
      <c r="G457" s="167"/>
      <c r="H457" s="167"/>
      <c r="I457" s="168"/>
      <c r="J457" s="122"/>
    </row>
    <row r="458" spans="1:11" ht="13.9" hidden="1" customHeight="1" x14ac:dyDescent="0.25">
      <c r="A458" s="133"/>
      <c r="B458" s="133"/>
      <c r="C458" s="122"/>
      <c r="D458" s="146" t="s">
        <v>841</v>
      </c>
      <c r="E458" s="137" t="s">
        <v>931</v>
      </c>
      <c r="F458" s="166"/>
      <c r="G458" s="167"/>
      <c r="H458" s="167"/>
      <c r="I458" s="168"/>
      <c r="J458" s="122"/>
    </row>
    <row r="459" spans="1:11" ht="13.9" hidden="1" customHeight="1" x14ac:dyDescent="0.25">
      <c r="A459" s="133"/>
      <c r="B459" s="133"/>
      <c r="C459" s="122"/>
      <c r="D459" s="146" t="s">
        <v>842</v>
      </c>
      <c r="E459" s="137" t="s">
        <v>932</v>
      </c>
      <c r="F459" s="166"/>
      <c r="G459" s="167"/>
      <c r="H459" s="167"/>
      <c r="I459" s="168"/>
      <c r="J459" s="122"/>
    </row>
    <row r="460" spans="1:11" ht="13.9" hidden="1" customHeight="1" x14ac:dyDescent="0.25">
      <c r="A460" s="133"/>
      <c r="B460" s="133"/>
      <c r="C460" s="122"/>
      <c r="D460" s="146" t="s">
        <v>843</v>
      </c>
      <c r="E460" s="137" t="s">
        <v>933</v>
      </c>
      <c r="F460" s="166"/>
      <c r="G460" s="167"/>
      <c r="H460" s="167"/>
      <c r="I460" s="168"/>
      <c r="J460" s="122"/>
    </row>
    <row r="461" spans="1:11" ht="13.7" hidden="1" customHeight="1" x14ac:dyDescent="0.25">
      <c r="A461" s="133"/>
      <c r="B461" s="133"/>
      <c r="C461" s="122"/>
      <c r="D461" s="146" t="s">
        <v>844</v>
      </c>
      <c r="E461" s="137" t="s">
        <v>937</v>
      </c>
      <c r="F461" s="166"/>
      <c r="G461" s="167"/>
      <c r="H461" s="167"/>
      <c r="I461" s="168"/>
      <c r="J461" s="122"/>
    </row>
    <row r="462" spans="1:11" ht="13.9" hidden="1" customHeight="1" x14ac:dyDescent="0.25">
      <c r="A462" s="133"/>
      <c r="B462" s="133"/>
      <c r="C462" s="122"/>
      <c r="D462" s="146" t="s">
        <v>841</v>
      </c>
      <c r="E462" s="137" t="s">
        <v>934</v>
      </c>
      <c r="F462" s="166"/>
      <c r="G462" s="167"/>
      <c r="H462" s="167"/>
      <c r="I462" s="168"/>
      <c r="J462" s="122"/>
    </row>
    <row r="463" spans="1:11" ht="13.9" hidden="1" customHeight="1" x14ac:dyDescent="0.25">
      <c r="A463" s="133"/>
      <c r="B463" s="133"/>
      <c r="C463" s="122"/>
      <c r="D463" s="146" t="s">
        <v>842</v>
      </c>
      <c r="E463" s="137" t="s">
        <v>935</v>
      </c>
      <c r="F463" s="166"/>
      <c r="G463" s="167"/>
      <c r="H463" s="167"/>
      <c r="I463" s="168"/>
      <c r="J463" s="122"/>
    </row>
    <row r="464" spans="1:11" ht="13.9" hidden="1" customHeight="1" x14ac:dyDescent="0.25">
      <c r="A464" s="133"/>
      <c r="B464" s="133"/>
      <c r="C464" s="122"/>
      <c r="D464" s="146" t="s">
        <v>843</v>
      </c>
      <c r="E464" s="137" t="s">
        <v>936</v>
      </c>
      <c r="F464" s="166"/>
      <c r="G464" s="167"/>
      <c r="H464" s="167"/>
      <c r="I464" s="168"/>
      <c r="J464" s="122"/>
    </row>
    <row r="465" spans="1:24" ht="13.9" hidden="1" customHeight="1" x14ac:dyDescent="0.25">
      <c r="A465" s="133"/>
      <c r="B465" s="133"/>
      <c r="C465" s="122"/>
      <c r="D465" s="121"/>
      <c r="E465" s="150" t="s">
        <v>688</v>
      </c>
      <c r="F465" s="151"/>
      <c r="G465" s="131"/>
      <c r="H465" s="132"/>
      <c r="I465" s="132"/>
      <c r="J465" s="128"/>
    </row>
    <row r="466" spans="1:24" ht="13.9" hidden="1" customHeight="1" x14ac:dyDescent="0.25">
      <c r="A466" s="133"/>
      <c r="B466" s="133"/>
      <c r="C466" s="122"/>
      <c r="D466" s="121"/>
      <c r="E466" s="152"/>
      <c r="F466" s="164"/>
      <c r="G466" s="131"/>
      <c r="H466" s="132"/>
      <c r="I466" s="132"/>
      <c r="J466" s="128"/>
    </row>
    <row r="467" spans="1:24" ht="13.9" hidden="1" customHeight="1" x14ac:dyDescent="0.25">
      <c r="A467" s="133"/>
      <c r="B467" s="133"/>
      <c r="C467" s="122"/>
      <c r="D467" s="121" t="s">
        <v>846</v>
      </c>
      <c r="E467" s="152"/>
      <c r="F467" s="148"/>
      <c r="J467" s="122"/>
    </row>
    <row r="468" spans="1:24" ht="13.9" hidden="1" customHeight="1" thickBot="1" x14ac:dyDescent="0.3">
      <c r="A468" s="133"/>
      <c r="B468" s="133"/>
      <c r="C468" s="122"/>
      <c r="D468" s="121"/>
      <c r="E468" s="152"/>
      <c r="F468" s="148"/>
      <c r="J468" s="169" t="s">
        <v>713</v>
      </c>
      <c r="K468" s="170">
        <f>IF(F465=J468,1,0)</f>
        <v>0</v>
      </c>
      <c r="L468" s="171">
        <f>SUM(K453:K468)</f>
        <v>0</v>
      </c>
    </row>
    <row r="469" spans="1:24" ht="13.9" hidden="1" customHeight="1" thickTop="1" x14ac:dyDescent="0.25">
      <c r="A469" s="133"/>
      <c r="B469" s="133"/>
      <c r="C469" s="122"/>
      <c r="D469" s="215" t="s">
        <v>807</v>
      </c>
      <c r="E469" s="136"/>
      <c r="F469" s="148"/>
      <c r="G469" s="175" t="s">
        <v>711</v>
      </c>
      <c r="H469" s="176" t="s">
        <v>809</v>
      </c>
      <c r="I469" s="176"/>
      <c r="J469" s="122"/>
    </row>
    <row r="470" spans="1:24" ht="13.9" hidden="1" customHeight="1" x14ac:dyDescent="0.25">
      <c r="A470" s="133"/>
      <c r="B470" s="133"/>
      <c r="C470" s="122"/>
      <c r="D470" s="215" t="s">
        <v>808</v>
      </c>
      <c r="E470" s="136"/>
      <c r="F470" s="178"/>
      <c r="G470" s="137"/>
      <c r="H470" s="137"/>
      <c r="I470" s="137"/>
      <c r="J470" s="122"/>
    </row>
    <row r="471" spans="1:24" ht="13.9" hidden="1" customHeight="1" x14ac:dyDescent="0.25">
      <c r="A471" s="133"/>
      <c r="B471" s="133"/>
      <c r="C471" s="122"/>
      <c r="D471" s="121"/>
      <c r="E471" s="177"/>
      <c r="F471" s="137"/>
      <c r="G471" s="137"/>
      <c r="H471" s="503"/>
      <c r="I471" s="503"/>
      <c r="J471" s="122"/>
    </row>
    <row r="472" spans="1:24" ht="28.15" hidden="1" customHeight="1" x14ac:dyDescent="0.2">
      <c r="A472" s="121"/>
      <c r="B472" s="121"/>
      <c r="C472" s="121"/>
      <c r="E472" s="216"/>
      <c r="F472" s="148"/>
      <c r="G472" s="137"/>
      <c r="H472" s="137"/>
      <c r="I472" s="137"/>
      <c r="J472" s="128"/>
    </row>
    <row r="473" spans="1:24" ht="13.9" customHeight="1" x14ac:dyDescent="0.2">
      <c r="A473" s="121"/>
      <c r="B473" s="121"/>
      <c r="C473" s="121"/>
      <c r="E473" s="137"/>
      <c r="F473" s="148"/>
      <c r="G473" s="137"/>
      <c r="H473" s="137"/>
      <c r="I473" s="137"/>
      <c r="J473" s="128"/>
      <c r="X473" s="93"/>
    </row>
    <row r="474" spans="1:24" ht="13.9" customHeight="1" x14ac:dyDescent="0.2">
      <c r="A474" s="121"/>
      <c r="B474" s="121"/>
      <c r="C474" s="121"/>
      <c r="E474" s="137"/>
      <c r="F474" s="148"/>
      <c r="G474" s="137"/>
      <c r="H474" s="137"/>
      <c r="I474" s="137"/>
      <c r="J474" s="128"/>
    </row>
    <row r="475" spans="1:24" ht="13.9" customHeight="1" x14ac:dyDescent="0.2">
      <c r="A475" s="121"/>
      <c r="B475" s="121"/>
      <c r="C475" s="121"/>
      <c r="E475" s="137"/>
      <c r="F475" s="148"/>
      <c r="G475" s="137"/>
      <c r="H475" s="137"/>
      <c r="I475" s="137"/>
      <c r="J475" s="128"/>
    </row>
    <row r="476" spans="1:24" ht="13.9" customHeight="1" x14ac:dyDescent="0.2">
      <c r="A476" s="121"/>
      <c r="B476" s="121"/>
      <c r="C476" s="121"/>
      <c r="D476" s="121"/>
      <c r="E476" s="137"/>
      <c r="F476" s="148"/>
      <c r="G476" s="137"/>
      <c r="H476" s="137"/>
      <c r="I476" s="137"/>
      <c r="J476" s="128"/>
    </row>
    <row r="477" spans="1:24" ht="13.9" customHeight="1" x14ac:dyDescent="0.2">
      <c r="A477" s="121"/>
      <c r="B477" s="121"/>
      <c r="C477" s="121"/>
      <c r="E477" s="137"/>
      <c r="F477" s="130"/>
      <c r="G477" s="131"/>
      <c r="H477" s="132"/>
      <c r="I477" s="132"/>
      <c r="J477" s="128"/>
    </row>
    <row r="478" spans="1:24" ht="13.9" customHeight="1" x14ac:dyDescent="0.2">
      <c r="A478" s="121"/>
      <c r="B478" s="121"/>
      <c r="C478" s="121"/>
      <c r="E478" s="131"/>
      <c r="F478" s="148"/>
      <c r="G478" s="137"/>
      <c r="H478" s="137"/>
      <c r="I478" s="132"/>
      <c r="J478" s="128"/>
    </row>
    <row r="479" spans="1:24" ht="13.9" customHeight="1" x14ac:dyDescent="0.2">
      <c r="A479" s="121"/>
      <c r="B479" s="122"/>
      <c r="C479" s="122"/>
      <c r="E479" s="137"/>
      <c r="F479" s="148"/>
      <c r="G479" s="137"/>
      <c r="H479" s="137"/>
      <c r="I479" s="132"/>
      <c r="J479" s="122"/>
    </row>
    <row r="480" spans="1:24" ht="13.9" customHeight="1" x14ac:dyDescent="0.2">
      <c r="A480" s="121"/>
      <c r="B480" s="122"/>
      <c r="C480" s="122"/>
      <c r="E480" s="137"/>
      <c r="F480" s="148"/>
      <c r="G480" s="137"/>
      <c r="H480" s="137"/>
      <c r="I480" s="132"/>
      <c r="J480" s="122"/>
    </row>
    <row r="481" spans="1:10" ht="13.9" customHeight="1" x14ac:dyDescent="0.2">
      <c r="A481" s="121"/>
      <c r="B481" s="122"/>
      <c r="C481" s="122"/>
      <c r="E481" s="137"/>
      <c r="F481" s="148"/>
      <c r="G481" s="137"/>
      <c r="H481" s="137"/>
      <c r="I481" s="132"/>
      <c r="J481" s="122"/>
    </row>
    <row r="482" spans="1:10" ht="13.9" customHeight="1" x14ac:dyDescent="0.2">
      <c r="A482" s="121"/>
      <c r="B482" s="122"/>
      <c r="C482" s="122"/>
      <c r="E482" s="137"/>
      <c r="F482" s="148"/>
      <c r="G482" s="137"/>
      <c r="H482" s="137"/>
      <c r="I482" s="132"/>
      <c r="J482" s="122"/>
    </row>
    <row r="483" spans="1:10" ht="13.9" customHeight="1" x14ac:dyDescent="0.2">
      <c r="A483" s="121"/>
      <c r="B483" s="122"/>
      <c r="C483" s="122"/>
      <c r="E483" s="137"/>
      <c r="F483" s="148"/>
      <c r="G483" s="137"/>
      <c r="H483" s="137"/>
      <c r="I483" s="132"/>
      <c r="J483" s="122"/>
    </row>
    <row r="484" spans="1:10" ht="13.9" customHeight="1" x14ac:dyDescent="0.2">
      <c r="A484" s="121"/>
      <c r="B484" s="122"/>
      <c r="C484" s="122"/>
      <c r="E484" s="137"/>
      <c r="F484" s="148"/>
      <c r="G484" s="137"/>
      <c r="H484" s="137"/>
      <c r="I484" s="132"/>
      <c r="J484" s="122"/>
    </row>
    <row r="485" spans="1:10" ht="13.9" customHeight="1" x14ac:dyDescent="0.2">
      <c r="A485" s="121"/>
      <c r="B485" s="122"/>
      <c r="C485" s="122"/>
      <c r="E485" s="137"/>
      <c r="F485" s="148"/>
      <c r="G485" s="137"/>
      <c r="H485" s="137"/>
      <c r="I485" s="132"/>
      <c r="J485" s="122"/>
    </row>
    <row r="486" spans="1:10" ht="13.9" customHeight="1" x14ac:dyDescent="0.2">
      <c r="A486" s="121"/>
      <c r="B486" s="122"/>
      <c r="C486" s="122"/>
      <c r="E486" s="137"/>
      <c r="F486" s="148"/>
      <c r="G486" s="137"/>
      <c r="H486" s="137"/>
      <c r="I486" s="132"/>
      <c r="J486" s="122"/>
    </row>
    <row r="487" spans="1:10" ht="13.9" customHeight="1" x14ac:dyDescent="0.2">
      <c r="A487" s="121"/>
      <c r="B487" s="122"/>
      <c r="C487" s="122"/>
      <c r="E487" s="137"/>
      <c r="F487" s="148"/>
      <c r="G487" s="137"/>
      <c r="H487" s="137"/>
      <c r="I487" s="132"/>
      <c r="J487" s="122"/>
    </row>
    <row r="488" spans="1:10" ht="13.9" customHeight="1" x14ac:dyDescent="0.2">
      <c r="A488" s="121"/>
      <c r="B488" s="122"/>
      <c r="C488" s="122"/>
      <c r="E488" s="137"/>
      <c r="F488" s="148"/>
      <c r="G488" s="137"/>
      <c r="H488" s="137"/>
      <c r="I488" s="132"/>
      <c r="J488" s="122"/>
    </row>
    <row r="489" spans="1:10" ht="13.9" customHeight="1" x14ac:dyDescent="0.2">
      <c r="A489" s="121"/>
      <c r="B489" s="122"/>
      <c r="C489" s="122"/>
      <c r="E489" s="137"/>
      <c r="F489" s="148"/>
      <c r="G489" s="137"/>
      <c r="H489" s="137"/>
      <c r="I489" s="132"/>
      <c r="J489" s="122"/>
    </row>
    <row r="490" spans="1:10" ht="13.9" customHeight="1" x14ac:dyDescent="0.2">
      <c r="A490" s="121"/>
      <c r="B490" s="122"/>
      <c r="C490" s="122"/>
      <c r="E490" s="137"/>
      <c r="F490" s="148"/>
      <c r="G490" s="137"/>
      <c r="H490" s="137"/>
      <c r="I490" s="132"/>
      <c r="J490" s="122"/>
    </row>
    <row r="491" spans="1:10" ht="13.9" customHeight="1" x14ac:dyDescent="0.2">
      <c r="A491" s="121"/>
      <c r="B491" s="122"/>
      <c r="C491" s="122"/>
      <c r="E491" s="137"/>
      <c r="F491" s="148"/>
      <c r="G491" s="137"/>
      <c r="H491" s="137"/>
      <c r="I491" s="132"/>
      <c r="J491" s="122"/>
    </row>
    <row r="492" spans="1:10" ht="13.9" customHeight="1" x14ac:dyDescent="0.2">
      <c r="A492" s="121"/>
      <c r="B492" s="122"/>
      <c r="C492" s="122"/>
      <c r="E492" s="137"/>
      <c r="F492" s="148"/>
      <c r="G492" s="137"/>
      <c r="H492" s="137"/>
      <c r="I492" s="132"/>
      <c r="J492" s="122"/>
    </row>
    <row r="493" spans="1:10" ht="13.9" customHeight="1" x14ac:dyDescent="0.2">
      <c r="A493" s="121"/>
      <c r="B493" s="122"/>
      <c r="C493" s="122"/>
      <c r="E493" s="137"/>
      <c r="F493" s="148"/>
      <c r="G493" s="137"/>
      <c r="H493" s="137"/>
      <c r="I493" s="132"/>
      <c r="J493" s="122"/>
    </row>
    <row r="494" spans="1:10" ht="13.9" customHeight="1" x14ac:dyDescent="0.2">
      <c r="A494" s="121"/>
      <c r="B494" s="122"/>
      <c r="C494" s="122"/>
      <c r="E494" s="137"/>
      <c r="F494" s="148"/>
      <c r="G494" s="137"/>
      <c r="H494" s="137"/>
      <c r="I494" s="132"/>
      <c r="J494" s="122"/>
    </row>
    <row r="495" spans="1:10" ht="13.9" customHeight="1" x14ac:dyDescent="0.2">
      <c r="A495" s="121"/>
      <c r="B495" s="122"/>
      <c r="C495" s="122"/>
      <c r="E495" s="137"/>
      <c r="F495" s="148"/>
      <c r="G495" s="137"/>
      <c r="H495" s="137"/>
      <c r="I495" s="132"/>
      <c r="J495" s="122"/>
    </row>
    <row r="496" spans="1:10" ht="13.9" customHeight="1" x14ac:dyDescent="0.2">
      <c r="A496" s="121"/>
      <c r="B496" s="122"/>
      <c r="C496" s="122"/>
      <c r="E496" s="137"/>
      <c r="F496" s="148"/>
      <c r="G496" s="137"/>
      <c r="H496" s="137"/>
      <c r="I496" s="132"/>
      <c r="J496" s="122"/>
    </row>
    <row r="497" spans="1:10" ht="13.9" customHeight="1" x14ac:dyDescent="0.2">
      <c r="A497" s="121"/>
      <c r="B497" s="122"/>
      <c r="C497" s="122"/>
      <c r="E497" s="137"/>
      <c r="F497" s="148"/>
      <c r="G497" s="137"/>
      <c r="H497" s="137"/>
      <c r="I497" s="132"/>
      <c r="J497" s="122"/>
    </row>
    <row r="498" spans="1:10" ht="13.9" customHeight="1" x14ac:dyDescent="0.2">
      <c r="A498" s="121"/>
      <c r="B498" s="122"/>
      <c r="C498" s="122"/>
      <c r="E498" s="137"/>
      <c r="F498" s="148"/>
      <c r="G498" s="137"/>
      <c r="H498" s="137"/>
      <c r="I498" s="132"/>
      <c r="J498" s="122"/>
    </row>
    <row r="499" spans="1:10" ht="13.9" customHeight="1" x14ac:dyDescent="0.2">
      <c r="A499" s="121"/>
      <c r="B499" s="122"/>
      <c r="C499" s="122"/>
      <c r="E499" s="137"/>
      <c r="F499" s="148"/>
      <c r="G499" s="137"/>
      <c r="H499" s="137"/>
      <c r="I499" s="132"/>
      <c r="J499" s="122"/>
    </row>
    <row r="500" spans="1:10" ht="13.9" customHeight="1" x14ac:dyDescent="0.2">
      <c r="A500" s="121"/>
      <c r="B500" s="122"/>
      <c r="C500" s="122"/>
      <c r="E500" s="137"/>
      <c r="F500" s="148"/>
      <c r="G500" s="137"/>
      <c r="H500" s="137"/>
      <c r="I500" s="132"/>
      <c r="J500" s="122"/>
    </row>
    <row r="501" spans="1:10" ht="13.9" customHeight="1" x14ac:dyDescent="0.2">
      <c r="A501" s="121"/>
      <c r="B501" s="122"/>
      <c r="C501" s="122"/>
      <c r="E501" s="137"/>
      <c r="F501" s="148"/>
      <c r="G501" s="137"/>
      <c r="H501" s="137"/>
      <c r="I501" s="132"/>
      <c r="J501" s="122"/>
    </row>
    <row r="502" spans="1:10" ht="13.9" customHeight="1" x14ac:dyDescent="0.2">
      <c r="A502" s="121"/>
      <c r="B502" s="122"/>
      <c r="C502" s="122"/>
      <c r="E502" s="137"/>
      <c r="F502" s="148"/>
      <c r="G502" s="137"/>
      <c r="H502" s="137"/>
      <c r="I502" s="132"/>
      <c r="J502" s="122"/>
    </row>
    <row r="503" spans="1:10" ht="13.9" customHeight="1" x14ac:dyDescent="0.2">
      <c r="A503" s="121"/>
      <c r="B503" s="122"/>
      <c r="C503" s="122"/>
      <c r="E503" s="137"/>
      <c r="F503" s="148"/>
      <c r="G503" s="137"/>
      <c r="H503" s="137"/>
      <c r="I503" s="132"/>
      <c r="J503" s="122"/>
    </row>
    <row r="504" spans="1:10" ht="13.9" customHeight="1" x14ac:dyDescent="0.2">
      <c r="A504" s="121"/>
      <c r="B504" s="122"/>
      <c r="C504" s="122"/>
      <c r="E504" s="137"/>
      <c r="F504" s="148"/>
      <c r="G504" s="137"/>
      <c r="H504" s="137"/>
      <c r="I504" s="132"/>
      <c r="J504" s="122"/>
    </row>
    <row r="505" spans="1:10" ht="13.9" customHeight="1" x14ac:dyDescent="0.2">
      <c r="A505" s="121"/>
      <c r="B505" s="122"/>
      <c r="C505" s="122"/>
      <c r="E505" s="137"/>
      <c r="F505" s="148"/>
      <c r="G505" s="137"/>
      <c r="H505" s="137"/>
      <c r="I505" s="132"/>
      <c r="J505" s="122"/>
    </row>
    <row r="506" spans="1:10" ht="13.9" customHeight="1" x14ac:dyDescent="0.2">
      <c r="A506" s="121"/>
      <c r="B506" s="122"/>
      <c r="C506" s="122"/>
      <c r="E506" s="137"/>
      <c r="F506" s="148"/>
      <c r="G506" s="137"/>
      <c r="H506" s="137"/>
      <c r="I506" s="132"/>
      <c r="J506" s="122"/>
    </row>
    <row r="507" spans="1:10" ht="13.9" customHeight="1" x14ac:dyDescent="0.2">
      <c r="A507" s="121"/>
      <c r="B507" s="122"/>
      <c r="C507" s="122"/>
      <c r="E507" s="137"/>
      <c r="F507" s="148"/>
      <c r="G507" s="137"/>
      <c r="H507" s="137"/>
      <c r="I507" s="132"/>
      <c r="J507" s="122"/>
    </row>
    <row r="508" spans="1:10" ht="13.9" customHeight="1" x14ac:dyDescent="0.2">
      <c r="A508" s="121"/>
      <c r="B508" s="122"/>
      <c r="C508" s="122"/>
      <c r="E508" s="137"/>
      <c r="F508" s="148"/>
      <c r="G508" s="137"/>
      <c r="H508" s="137"/>
      <c r="I508" s="132"/>
      <c r="J508" s="122"/>
    </row>
    <row r="509" spans="1:10" ht="13.9" customHeight="1" x14ac:dyDescent="0.2">
      <c r="A509" s="121"/>
      <c r="B509" s="122"/>
      <c r="C509" s="122"/>
      <c r="E509" s="137"/>
      <c r="F509" s="148"/>
      <c r="G509" s="137"/>
      <c r="H509" s="137"/>
      <c r="I509" s="132"/>
      <c r="J509" s="122"/>
    </row>
    <row r="510" spans="1:10" ht="13.9" customHeight="1" x14ac:dyDescent="0.2">
      <c r="A510" s="121"/>
      <c r="B510" s="122"/>
      <c r="C510" s="122"/>
      <c r="E510" s="137"/>
      <c r="F510" s="148"/>
      <c r="G510" s="137"/>
      <c r="H510" s="137"/>
      <c r="I510" s="132"/>
      <c r="J510" s="122"/>
    </row>
    <row r="511" spans="1:10" ht="13.9" customHeight="1" x14ac:dyDescent="0.2">
      <c r="A511" s="121"/>
      <c r="B511" s="122"/>
      <c r="C511" s="122"/>
      <c r="E511" s="137"/>
      <c r="F511" s="148"/>
      <c r="G511" s="137"/>
      <c r="H511" s="137"/>
      <c r="I511" s="132"/>
      <c r="J511" s="122"/>
    </row>
    <row r="512" spans="1:10" ht="13.9" customHeight="1" x14ac:dyDescent="0.2">
      <c r="A512" s="121"/>
      <c r="B512" s="122"/>
      <c r="C512" s="122"/>
      <c r="E512" s="137"/>
      <c r="F512" s="148"/>
      <c r="G512" s="137"/>
      <c r="H512" s="137"/>
      <c r="I512" s="132"/>
      <c r="J512" s="122"/>
    </row>
    <row r="513" spans="1:10" ht="13.9" customHeight="1" x14ac:dyDescent="0.2">
      <c r="A513" s="121"/>
      <c r="B513" s="122"/>
      <c r="C513" s="122"/>
      <c r="E513" s="137"/>
      <c r="F513" s="148"/>
      <c r="G513" s="137"/>
      <c r="H513" s="137"/>
      <c r="I513" s="132"/>
      <c r="J513" s="122"/>
    </row>
    <row r="514" spans="1:10" ht="13.9" customHeight="1" x14ac:dyDescent="0.2">
      <c r="A514" s="121"/>
      <c r="B514" s="122"/>
      <c r="C514" s="122"/>
      <c r="E514" s="137"/>
      <c r="F514" s="148"/>
      <c r="G514" s="137"/>
      <c r="H514" s="137"/>
      <c r="I514" s="132"/>
      <c r="J514" s="122"/>
    </row>
    <row r="515" spans="1:10" ht="13.9" customHeight="1" x14ac:dyDescent="0.2">
      <c r="A515" s="121"/>
      <c r="B515" s="122"/>
      <c r="C515" s="122"/>
      <c r="E515" s="137"/>
      <c r="F515" s="148"/>
      <c r="G515" s="137"/>
      <c r="H515" s="137"/>
      <c r="I515" s="132"/>
      <c r="J515" s="122"/>
    </row>
    <row r="516" spans="1:10" ht="13.9" customHeight="1" x14ac:dyDescent="0.2">
      <c r="A516" s="121"/>
      <c r="B516" s="122"/>
      <c r="C516" s="122"/>
      <c r="E516" s="137"/>
      <c r="F516" s="148"/>
      <c r="G516" s="137"/>
      <c r="H516" s="137"/>
      <c r="I516" s="132"/>
      <c r="J516" s="122"/>
    </row>
    <row r="517" spans="1:10" ht="13.9" customHeight="1" x14ac:dyDescent="0.2">
      <c r="A517" s="121"/>
      <c r="B517" s="122"/>
      <c r="C517" s="122"/>
      <c r="E517" s="137"/>
      <c r="F517" s="148"/>
      <c r="G517" s="137"/>
      <c r="H517" s="137"/>
      <c r="I517" s="132"/>
      <c r="J517" s="122"/>
    </row>
    <row r="518" spans="1:10" ht="13.9" customHeight="1" x14ac:dyDescent="0.2">
      <c r="A518" s="121"/>
      <c r="B518" s="122"/>
      <c r="C518" s="122"/>
      <c r="E518" s="137"/>
      <c r="F518" s="148"/>
      <c r="G518" s="137"/>
      <c r="H518" s="137"/>
      <c r="I518" s="132"/>
      <c r="J518" s="122"/>
    </row>
    <row r="519" spans="1:10" ht="13.9" customHeight="1" x14ac:dyDescent="0.2">
      <c r="A519" s="121"/>
      <c r="B519" s="122"/>
      <c r="C519" s="122"/>
      <c r="E519" s="137"/>
      <c r="F519" s="148"/>
      <c r="G519" s="137"/>
      <c r="H519" s="137"/>
      <c r="I519" s="132"/>
      <c r="J519" s="122"/>
    </row>
    <row r="520" spans="1:10" ht="13.9" customHeight="1" x14ac:dyDescent="0.2">
      <c r="A520" s="121"/>
      <c r="B520" s="122"/>
      <c r="C520" s="122"/>
      <c r="E520" s="137"/>
      <c r="F520" s="148"/>
      <c r="G520" s="137"/>
      <c r="H520" s="137"/>
      <c r="I520" s="132"/>
      <c r="J520" s="122"/>
    </row>
    <row r="521" spans="1:10" ht="13.9" customHeight="1" x14ac:dyDescent="0.2">
      <c r="A521" s="121"/>
      <c r="B521" s="122"/>
      <c r="C521" s="122"/>
      <c r="E521" s="137"/>
      <c r="F521" s="148"/>
      <c r="G521" s="137"/>
      <c r="H521" s="137"/>
      <c r="I521" s="132"/>
      <c r="J521" s="122"/>
    </row>
    <row r="522" spans="1:10" ht="13.9" customHeight="1" x14ac:dyDescent="0.2">
      <c r="A522" s="121"/>
      <c r="B522" s="122"/>
      <c r="C522" s="122"/>
      <c r="E522" s="137"/>
      <c r="F522" s="148"/>
      <c r="G522" s="137"/>
      <c r="H522" s="137"/>
      <c r="I522" s="132"/>
      <c r="J522" s="122"/>
    </row>
    <row r="523" spans="1:10" ht="13.9" customHeight="1" x14ac:dyDescent="0.2">
      <c r="A523" s="121"/>
      <c r="B523" s="122"/>
      <c r="C523" s="122"/>
      <c r="D523" s="217"/>
      <c r="E523" s="137"/>
      <c r="F523" s="148"/>
      <c r="G523" s="137"/>
      <c r="H523" s="137"/>
      <c r="I523" s="132"/>
      <c r="J523" s="122"/>
    </row>
    <row r="524" spans="1:10" ht="13.9" customHeight="1" x14ac:dyDescent="0.2">
      <c r="A524" s="121"/>
      <c r="B524" s="122"/>
      <c r="C524" s="122"/>
      <c r="D524" s="121"/>
      <c r="E524" s="137"/>
      <c r="F524" s="164"/>
      <c r="G524" s="161"/>
      <c r="H524" s="182"/>
      <c r="I524" s="132"/>
      <c r="J524" s="122"/>
    </row>
    <row r="525" spans="1:10" ht="13.9" customHeight="1" x14ac:dyDescent="0.2">
      <c r="A525" s="121"/>
      <c r="B525" s="122"/>
      <c r="C525" s="122"/>
      <c r="D525" s="121"/>
      <c r="E525" s="161"/>
      <c r="F525" s="130"/>
      <c r="G525" s="131"/>
      <c r="H525" s="132"/>
      <c r="I525" s="132"/>
      <c r="J525" s="122"/>
    </row>
    <row r="526" spans="1:10" x14ac:dyDescent="0.2">
      <c r="A526" s="121"/>
      <c r="B526" s="122"/>
      <c r="C526" s="122"/>
      <c r="D526" s="121"/>
      <c r="E526" s="131"/>
      <c r="F526" s="130"/>
      <c r="G526" s="131"/>
      <c r="H526" s="132"/>
      <c r="I526" s="132"/>
      <c r="J526" s="122"/>
    </row>
    <row r="527" spans="1:10" x14ac:dyDescent="0.2">
      <c r="A527" s="121"/>
      <c r="B527" s="122"/>
      <c r="C527" s="122"/>
      <c r="D527" s="121"/>
      <c r="E527" s="131"/>
      <c r="F527" s="130"/>
      <c r="G527" s="131"/>
      <c r="H527" s="132"/>
      <c r="I527" s="132"/>
      <c r="J527" s="122"/>
    </row>
    <row r="528" spans="1:10" x14ac:dyDescent="0.2">
      <c r="A528" s="121"/>
      <c r="B528" s="122"/>
      <c r="C528" s="122"/>
      <c r="D528" s="121"/>
      <c r="E528" s="131"/>
      <c r="F528" s="130"/>
      <c r="G528" s="131"/>
      <c r="H528" s="132"/>
      <c r="I528" s="132"/>
      <c r="J528" s="122"/>
    </row>
    <row r="529" spans="1:10" x14ac:dyDescent="0.2">
      <c r="A529" s="121"/>
      <c r="B529" s="122"/>
      <c r="C529" s="122"/>
      <c r="D529" s="121"/>
      <c r="E529" s="131"/>
      <c r="F529" s="130"/>
      <c r="G529" s="131"/>
      <c r="H529" s="132"/>
      <c r="I529" s="132"/>
      <c r="J529" s="122"/>
    </row>
    <row r="530" spans="1:10" x14ac:dyDescent="0.2">
      <c r="A530" s="121"/>
      <c r="B530" s="122"/>
      <c r="C530" s="122"/>
      <c r="D530" s="121"/>
      <c r="E530" s="131"/>
      <c r="F530" s="130"/>
      <c r="G530" s="131"/>
      <c r="H530" s="132"/>
      <c r="I530" s="132"/>
      <c r="J530" s="122"/>
    </row>
    <row r="531" spans="1:10" x14ac:dyDescent="0.2">
      <c r="A531" s="121"/>
      <c r="B531" s="122"/>
      <c r="C531" s="122"/>
      <c r="D531" s="121"/>
      <c r="E531" s="131"/>
      <c r="F531" s="130"/>
      <c r="G531" s="131"/>
      <c r="H531" s="132"/>
      <c r="I531" s="132"/>
      <c r="J531" s="122"/>
    </row>
    <row r="532" spans="1:10" x14ac:dyDescent="0.2">
      <c r="A532" s="121"/>
      <c r="B532" s="122"/>
      <c r="C532" s="122"/>
      <c r="D532" s="121"/>
      <c r="E532" s="131"/>
      <c r="F532" s="130"/>
      <c r="G532" s="131"/>
      <c r="H532" s="132"/>
      <c r="I532" s="132"/>
      <c r="J532" s="122"/>
    </row>
    <row r="533" spans="1:10" x14ac:dyDescent="0.2">
      <c r="A533" s="121"/>
      <c r="B533" s="122"/>
      <c r="C533" s="122"/>
      <c r="D533" s="121"/>
      <c r="E533" s="131"/>
      <c r="F533" s="130"/>
      <c r="G533" s="131"/>
      <c r="H533" s="132"/>
      <c r="I533" s="132"/>
      <c r="J533" s="122"/>
    </row>
    <row r="534" spans="1:10" x14ac:dyDescent="0.2">
      <c r="A534" s="121"/>
      <c r="B534" s="122"/>
      <c r="C534" s="122"/>
      <c r="D534" s="121"/>
      <c r="E534" s="131"/>
      <c r="F534" s="130"/>
      <c r="G534" s="131"/>
      <c r="H534" s="132"/>
      <c r="I534" s="132"/>
      <c r="J534" s="122"/>
    </row>
    <row r="535" spans="1:10" x14ac:dyDescent="0.2">
      <c r="A535" s="121"/>
      <c r="B535" s="122"/>
      <c r="C535" s="122"/>
      <c r="D535" s="121"/>
      <c r="E535" s="131"/>
      <c r="F535" s="130"/>
      <c r="G535" s="131"/>
      <c r="H535" s="132"/>
      <c r="I535" s="132"/>
      <c r="J535" s="122"/>
    </row>
    <row r="536" spans="1:10" x14ac:dyDescent="0.2">
      <c r="A536" s="121"/>
      <c r="B536" s="122"/>
      <c r="C536" s="122"/>
      <c r="D536" s="121"/>
      <c r="E536" s="131"/>
      <c r="F536" s="130"/>
      <c r="G536" s="131"/>
      <c r="H536" s="132"/>
      <c r="I536" s="132"/>
      <c r="J536" s="122"/>
    </row>
    <row r="537" spans="1:10" x14ac:dyDescent="0.2">
      <c r="A537" s="121"/>
      <c r="B537" s="122"/>
      <c r="C537" s="122"/>
      <c r="D537" s="121"/>
      <c r="E537" s="131"/>
      <c r="F537" s="130"/>
      <c r="G537" s="131"/>
      <c r="H537" s="132"/>
      <c r="I537" s="132"/>
      <c r="J537" s="122"/>
    </row>
    <row r="538" spans="1:10" x14ac:dyDescent="0.2">
      <c r="A538" s="121"/>
      <c r="B538" s="122"/>
      <c r="C538" s="122"/>
      <c r="D538" s="121"/>
      <c r="E538" s="131"/>
      <c r="F538" s="130"/>
      <c r="G538" s="131"/>
      <c r="H538" s="132"/>
      <c r="I538" s="132"/>
      <c r="J538" s="122"/>
    </row>
    <row r="539" spans="1:10" x14ac:dyDescent="0.2">
      <c r="A539" s="121"/>
      <c r="B539" s="122"/>
      <c r="C539" s="122"/>
      <c r="D539" s="121"/>
      <c r="E539" s="131"/>
      <c r="F539" s="130"/>
      <c r="G539" s="131"/>
      <c r="H539" s="132"/>
      <c r="I539" s="132"/>
      <c r="J539" s="122"/>
    </row>
    <row r="540" spans="1:10" x14ac:dyDescent="0.2">
      <c r="A540" s="121"/>
      <c r="B540" s="122"/>
      <c r="C540" s="122"/>
      <c r="D540" s="121"/>
      <c r="E540" s="131"/>
      <c r="F540" s="130"/>
      <c r="G540" s="131"/>
      <c r="H540" s="132"/>
      <c r="I540" s="132"/>
      <c r="J540" s="122"/>
    </row>
    <row r="541" spans="1:10" x14ac:dyDescent="0.2">
      <c r="A541" s="121"/>
      <c r="B541" s="122"/>
      <c r="C541" s="122"/>
      <c r="D541" s="121"/>
      <c r="E541" s="131"/>
      <c r="F541" s="130"/>
      <c r="G541" s="131"/>
      <c r="H541" s="132"/>
      <c r="I541" s="132"/>
      <c r="J541" s="122"/>
    </row>
    <row r="542" spans="1:10" x14ac:dyDescent="0.2">
      <c r="A542" s="121"/>
      <c r="B542" s="122"/>
      <c r="C542" s="122"/>
      <c r="D542" s="121"/>
      <c r="E542" s="131"/>
      <c r="F542" s="130"/>
      <c r="G542" s="131"/>
      <c r="H542" s="132"/>
      <c r="I542" s="132"/>
      <c r="J542" s="122"/>
    </row>
    <row r="543" spans="1:10" x14ac:dyDescent="0.2">
      <c r="A543" s="121"/>
      <c r="B543" s="122"/>
      <c r="C543" s="122"/>
      <c r="D543" s="121"/>
      <c r="E543" s="131"/>
      <c r="F543" s="130"/>
      <c r="G543" s="131"/>
      <c r="H543" s="132"/>
      <c r="I543" s="132"/>
      <c r="J543" s="122"/>
    </row>
    <row r="544" spans="1:10" x14ac:dyDescent="0.2">
      <c r="A544" s="121"/>
      <c r="B544" s="122"/>
      <c r="C544" s="122"/>
      <c r="D544" s="121"/>
      <c r="E544" s="131"/>
      <c r="F544" s="130"/>
      <c r="G544" s="131"/>
      <c r="H544" s="132"/>
      <c r="I544" s="132"/>
      <c r="J544" s="122"/>
    </row>
    <row r="545" spans="1:10" x14ac:dyDescent="0.2">
      <c r="A545" s="121"/>
      <c r="B545" s="122"/>
      <c r="C545" s="122"/>
      <c r="D545" s="121"/>
      <c r="E545" s="131"/>
      <c r="F545" s="130"/>
      <c r="G545" s="131"/>
      <c r="H545" s="132"/>
      <c r="I545" s="132"/>
      <c r="J545" s="122"/>
    </row>
    <row r="546" spans="1:10" x14ac:dyDescent="0.2">
      <c r="A546" s="121"/>
      <c r="B546" s="122"/>
      <c r="C546" s="122"/>
      <c r="D546" s="121"/>
      <c r="E546" s="131"/>
      <c r="F546" s="130"/>
      <c r="G546" s="131"/>
      <c r="H546" s="132"/>
      <c r="I546" s="132"/>
      <c r="J546" s="122"/>
    </row>
    <row r="547" spans="1:10" x14ac:dyDescent="0.2">
      <c r="A547" s="121"/>
      <c r="B547" s="122"/>
      <c r="C547" s="122"/>
      <c r="D547" s="121"/>
      <c r="E547" s="131"/>
      <c r="F547" s="130"/>
      <c r="G547" s="131"/>
      <c r="H547" s="132"/>
      <c r="I547" s="132"/>
      <c r="J547" s="122"/>
    </row>
    <row r="548" spans="1:10" x14ac:dyDescent="0.2">
      <c r="A548" s="121"/>
      <c r="B548" s="122"/>
      <c r="C548" s="122"/>
      <c r="D548" s="121"/>
      <c r="E548" s="131"/>
      <c r="F548" s="130"/>
      <c r="G548" s="131"/>
      <c r="H548" s="132"/>
      <c r="I548" s="132"/>
      <c r="J548" s="122"/>
    </row>
    <row r="549" spans="1:10" x14ac:dyDescent="0.2">
      <c r="A549" s="121"/>
      <c r="B549" s="122"/>
      <c r="C549" s="122"/>
      <c r="D549" s="121"/>
      <c r="E549" s="131"/>
      <c r="F549" s="130"/>
      <c r="G549" s="131"/>
      <c r="H549" s="132"/>
      <c r="I549" s="132"/>
      <c r="J549" s="122"/>
    </row>
    <row r="550" spans="1:10" x14ac:dyDescent="0.2">
      <c r="A550" s="121"/>
      <c r="B550" s="122"/>
      <c r="C550" s="122"/>
      <c r="D550" s="121"/>
      <c r="E550" s="131"/>
      <c r="F550" s="130"/>
      <c r="G550" s="131"/>
      <c r="H550" s="132"/>
      <c r="I550" s="132"/>
      <c r="J550" s="122"/>
    </row>
    <row r="551" spans="1:10" x14ac:dyDescent="0.2">
      <c r="A551" s="121"/>
      <c r="B551" s="122"/>
      <c r="C551" s="122"/>
      <c r="D551" s="121"/>
      <c r="E551" s="131"/>
      <c r="F551" s="130"/>
      <c r="G551" s="131"/>
      <c r="H551" s="132"/>
      <c r="I551" s="132"/>
      <c r="J551" s="122"/>
    </row>
    <row r="552" spans="1:10" x14ac:dyDescent="0.2">
      <c r="A552" s="121"/>
      <c r="B552" s="122"/>
      <c r="C552" s="122"/>
      <c r="E552" s="131"/>
      <c r="F552" s="130"/>
      <c r="G552" s="131"/>
      <c r="H552" s="132"/>
      <c r="I552" s="132"/>
      <c r="J552" s="122"/>
    </row>
    <row r="553" spans="1:10" x14ac:dyDescent="0.2">
      <c r="A553" s="121"/>
      <c r="B553" s="122"/>
      <c r="C553" s="122"/>
      <c r="E553" s="131"/>
      <c r="J553" s="122"/>
    </row>
    <row r="554" spans="1:10" x14ac:dyDescent="0.2">
      <c r="A554" s="121"/>
      <c r="B554" s="122"/>
      <c r="C554" s="122"/>
      <c r="J554" s="122"/>
    </row>
  </sheetData>
  <sheetProtection algorithmName="SHA-512" hashValue="2zHV26r9JavUdLHvOcnPqHBs4jw8QtnpcvuBSC51pNp/IjLb8nois/RB06WCXolUbvOpEDf9JNOtOxjpcBXjmg==" saltValue="sD18MHfyHsOc13cGg8L63w==" spinCount="100000" sheet="1" objects="1" scenarios="1"/>
  <customSheetViews>
    <customSheetView guid="{4B0E1DB3-FB24-45AC-833B-19C93D6E8F68}" hiddenColumns="1" topLeftCell="D1">
      <selection activeCell="C24" sqref="A1:IV65536"/>
      <rowBreaks count="7" manualBreakCount="7">
        <brk id="57" max="16383" man="1"/>
        <brk id="124" min="4" max="9" man="1"/>
        <brk id="177" max="16383" man="1"/>
        <brk id="207" max="16383" man="1"/>
        <brk id="263" max="16383" man="1"/>
        <brk id="289" max="16383" man="1"/>
        <brk id="333" min="4" max="9" man="1"/>
      </rowBreaks>
      <colBreaks count="1" manualBreakCount="1">
        <brk id="4" max="1048575" man="1"/>
      </colBreaks>
      <pageMargins left="0.3" right="0.28999999999999998" top="0.53" bottom="0.68" header="0.31496062992125984" footer="0.31496062992125984"/>
      <pageSetup paperSize="9" scale="90" orientation="portrait" r:id="rId1"/>
      <headerFooter>
        <oddHeader>&amp;CJN - Dobava materiala za javni vodovod&amp;ROBRAZEC št. 16</oddHeader>
        <oddFooter>&amp;C&amp;"Arial,Poševno"&amp;9Navodilo: Izjava mora biti datirana, žigosana in podpisana s strani o&amp;"Arial,Navadno"sebe, ki je podpisnik ponudbe.
Stran &amp;P od &amp;N</oddFooter>
      </headerFooter>
    </customSheetView>
  </customSheetViews>
  <mergeCells count="40">
    <mergeCell ref="E362:I362"/>
    <mergeCell ref="E363:G363"/>
    <mergeCell ref="E364:I364"/>
    <mergeCell ref="H135:I135"/>
    <mergeCell ref="E33:G33"/>
    <mergeCell ref="E345:I345"/>
    <mergeCell ref="E346:H346"/>
    <mergeCell ref="E347:I347"/>
    <mergeCell ref="E28:G28"/>
    <mergeCell ref="E32:I32"/>
    <mergeCell ref="E361:I361"/>
    <mergeCell ref="H436:I436"/>
    <mergeCell ref="E348:I348"/>
    <mergeCell ref="E350:I350"/>
    <mergeCell ref="E351:I351"/>
    <mergeCell ref="E352:I352"/>
    <mergeCell ref="E354:I354"/>
    <mergeCell ref="E355:G355"/>
    <mergeCell ref="E356:I356"/>
    <mergeCell ref="E357:I357"/>
    <mergeCell ref="E358:I358"/>
    <mergeCell ref="E359:G359"/>
    <mergeCell ref="E360:G360"/>
    <mergeCell ref="E370:I370"/>
    <mergeCell ref="E365:I365"/>
    <mergeCell ref="E367:G367"/>
    <mergeCell ref="E368:I368"/>
    <mergeCell ref="H471:I471"/>
    <mergeCell ref="D3:I3"/>
    <mergeCell ref="E21:I21"/>
    <mergeCell ref="E22:G22"/>
    <mergeCell ref="H136:I136"/>
    <mergeCell ref="H204:I204"/>
    <mergeCell ref="D6:I6"/>
    <mergeCell ref="H248:I248"/>
    <mergeCell ref="H331:I331"/>
    <mergeCell ref="D4:I4"/>
    <mergeCell ref="H381:I381"/>
    <mergeCell ref="D130:I130"/>
    <mergeCell ref="E27:I27"/>
  </mergeCells>
  <dataValidations disablePrompts="1" count="1">
    <dataValidation type="list" allowBlank="1" showInputMessage="1" showErrorMessage="1" sqref="F110:F112 F18 F24 F29 F34 F43 F53 F68 F80 F92 F372 F156 F166 F178 F185 F128:F129 F238 F267 F273 F291 F302 F307 F315 F97 F114 F416" xr:uid="{00000000-0002-0000-0100-000000000000}">
      <formula1>$J$2:$J$3</formula1>
    </dataValidation>
  </dataValidations>
  <pageMargins left="0.70866141732283472" right="0.70866141732283472" top="0.51181102362204722" bottom="0.6692913385826772" header="0.31496062992125984" footer="0.31496062992125984"/>
  <pageSetup paperSize="9" scale="75" fitToHeight="0" orientation="portrait" r:id="rId2"/>
  <headerFooter>
    <oddHeader>&amp;CJN - Dobava vodovodnega materiala&amp;ROBR-11</oddHeader>
    <oddFooter>&amp;C&amp;9Stran &amp;P od &amp;N</oddFooter>
  </headerFooter>
  <rowBreaks count="5" manualBreakCount="5">
    <brk id="68" max="8" man="1"/>
    <brk id="136" max="8" man="1"/>
    <brk id="205" max="8" man="1"/>
    <brk id="268" max="8" man="1"/>
    <brk id="335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tabColor rgb="FF0070C0"/>
    <pageSetUpPr autoPageBreaks="0" fitToPage="1"/>
  </sheetPr>
  <dimension ref="A1:AX657"/>
  <sheetViews>
    <sheetView view="pageBreakPreview" zoomScale="89" zoomScaleNormal="100" zoomScaleSheetLayoutView="89" workbookViewId="0">
      <pane ySplit="1" topLeftCell="A2" activePane="bottomLeft" state="frozen"/>
      <selection activeCell="L1" sqref="L1"/>
      <selection pane="bottomLeft"/>
    </sheetView>
  </sheetViews>
  <sheetFormatPr defaultColWidth="8.85546875" defaultRowHeight="14.45" customHeight="1" x14ac:dyDescent="0.2"/>
  <cols>
    <col min="1" max="1" width="6.85546875" style="227" customWidth="1"/>
    <col min="2" max="2" width="7.85546875" style="4" hidden="1" customWidth="1"/>
    <col min="3" max="4" width="8.42578125" style="4" hidden="1" customWidth="1"/>
    <col min="5" max="5" width="5" style="4" hidden="1" customWidth="1"/>
    <col min="6" max="6" width="6" style="4" hidden="1" customWidth="1"/>
    <col min="7" max="7" width="5.42578125" style="4" hidden="1" customWidth="1"/>
    <col min="8" max="8" width="47.42578125" style="4" hidden="1" customWidth="1"/>
    <col min="9" max="9" width="6.42578125" style="4" hidden="1" customWidth="1"/>
    <col min="10" max="10" width="12.28515625" style="33" hidden="1" customWidth="1"/>
    <col min="11" max="12" width="15" style="227" hidden="1" customWidth="1"/>
    <col min="13" max="13" width="54.85546875" style="4" customWidth="1"/>
    <col min="14" max="14" width="9.28515625" style="4" hidden="1" customWidth="1"/>
    <col min="15" max="15" width="5.28515625" style="4" customWidth="1"/>
    <col min="16" max="16" width="10" style="4" customWidth="1"/>
    <col min="17" max="17" width="10" style="4" hidden="1" customWidth="1"/>
    <col min="18" max="21" width="11.42578125" style="4" hidden="1" customWidth="1"/>
    <col min="22" max="22" width="14.42578125" style="4" customWidth="1"/>
    <col min="23" max="23" width="15.28515625" style="4" hidden="1" customWidth="1"/>
    <col min="24" max="24" width="17.7109375" style="4" hidden="1" customWidth="1"/>
    <col min="25" max="25" width="17.42578125" style="4" hidden="1" customWidth="1"/>
    <col min="26" max="26" width="10" style="4" hidden="1" customWidth="1"/>
    <col min="27" max="27" width="11.85546875" style="4" hidden="1" customWidth="1"/>
    <col min="28" max="28" width="11.28515625" style="4" hidden="1" customWidth="1"/>
    <col min="29" max="29" width="12.85546875" style="4" hidden="1" customWidth="1"/>
    <col min="30" max="30" width="11.28515625" style="4" hidden="1" customWidth="1"/>
    <col min="31" max="31" width="9.85546875" style="4" hidden="1" customWidth="1"/>
    <col min="32" max="33" width="11.28515625" style="4" customWidth="1"/>
    <col min="34" max="34" width="11.28515625" style="4" hidden="1" customWidth="1"/>
    <col min="35" max="35" width="12.5703125" style="4" hidden="1" customWidth="1"/>
    <col min="36" max="36" width="13" style="4" hidden="1" customWidth="1"/>
    <col min="37" max="37" width="18.5703125" style="4" hidden="1" customWidth="1"/>
    <col min="38" max="38" width="11.28515625" style="465" customWidth="1"/>
    <col min="39" max="39" width="14.28515625" style="4" customWidth="1"/>
    <col min="40" max="40" width="12.28515625" style="4" hidden="1" customWidth="1"/>
    <col min="41" max="43" width="14.140625" style="4" hidden="1" customWidth="1"/>
    <col min="44" max="44" width="14.5703125" style="477" hidden="1" customWidth="1"/>
    <col min="45" max="45" width="16.140625" style="324" hidden="1" customWidth="1"/>
    <col min="46" max="49" width="11" style="4" customWidth="1"/>
    <col min="50" max="50" width="19.140625" style="4" customWidth="1"/>
    <col min="51" max="16384" width="8.85546875" style="4"/>
  </cols>
  <sheetData>
    <row r="1" spans="1:49" s="11" customFormat="1" ht="81" customHeight="1" x14ac:dyDescent="0.2">
      <c r="A1" s="247" t="s">
        <v>1802</v>
      </c>
      <c r="B1" s="248" t="s">
        <v>1668</v>
      </c>
      <c r="C1" s="247" t="s">
        <v>1519</v>
      </c>
      <c r="D1" s="249" t="s">
        <v>1621</v>
      </c>
      <c r="E1" s="247" t="s">
        <v>0</v>
      </c>
      <c r="F1" s="247" t="s">
        <v>1</v>
      </c>
      <c r="G1" s="250" t="s">
        <v>690</v>
      </c>
      <c r="H1" s="247" t="s">
        <v>656</v>
      </c>
      <c r="I1" s="247" t="s">
        <v>691</v>
      </c>
      <c r="J1" s="247" t="s">
        <v>2</v>
      </c>
      <c r="K1" s="234" t="s">
        <v>1425</v>
      </c>
      <c r="L1" s="234" t="s">
        <v>1690</v>
      </c>
      <c r="M1" s="247" t="s">
        <v>664</v>
      </c>
      <c r="N1" s="251" t="s">
        <v>966</v>
      </c>
      <c r="O1" s="247" t="s">
        <v>615</v>
      </c>
      <c r="P1" s="247" t="s">
        <v>4</v>
      </c>
      <c r="Q1" s="252" t="s">
        <v>1691</v>
      </c>
      <c r="R1" s="362" t="s">
        <v>1703</v>
      </c>
      <c r="S1" s="409">
        <v>1</v>
      </c>
      <c r="T1" s="409" t="s">
        <v>1738</v>
      </c>
      <c r="U1" s="409" t="s">
        <v>1738</v>
      </c>
      <c r="V1" s="478" t="s">
        <v>1732</v>
      </c>
      <c r="W1" s="253" t="s">
        <v>1675</v>
      </c>
      <c r="X1" s="253" t="s">
        <v>1692</v>
      </c>
      <c r="Y1" s="253" t="s">
        <v>1704</v>
      </c>
      <c r="Z1" s="381" t="s">
        <v>1729</v>
      </c>
      <c r="AA1" s="253" t="s">
        <v>1711</v>
      </c>
      <c r="AB1" s="253" t="s">
        <v>1694</v>
      </c>
      <c r="AC1" s="253" t="s">
        <v>1695</v>
      </c>
      <c r="AD1" s="362" t="s">
        <v>1712</v>
      </c>
      <c r="AE1" s="362" t="s">
        <v>1707</v>
      </c>
      <c r="AF1" s="478" t="s">
        <v>1733</v>
      </c>
      <c r="AG1" s="478" t="s">
        <v>1734</v>
      </c>
      <c r="AH1" s="253" t="s">
        <v>1696</v>
      </c>
      <c r="AI1" s="356" t="s">
        <v>1697</v>
      </c>
      <c r="AJ1" s="362" t="s">
        <v>1708</v>
      </c>
      <c r="AK1" s="404" t="s">
        <v>1735</v>
      </c>
      <c r="AL1" s="478" t="s">
        <v>1736</v>
      </c>
      <c r="AM1" s="478" t="s">
        <v>1737</v>
      </c>
      <c r="AN1" s="253" t="s">
        <v>1693</v>
      </c>
      <c r="AO1" s="253" t="s">
        <v>1706</v>
      </c>
      <c r="AP1" s="253" t="s">
        <v>1705</v>
      </c>
      <c r="AQ1" s="253" t="s">
        <v>1709</v>
      </c>
      <c r="AR1" s="466" t="s">
        <v>1730</v>
      </c>
      <c r="AS1" s="389" t="s">
        <v>1731</v>
      </c>
      <c r="AT1" s="254"/>
      <c r="AU1" s="254"/>
      <c r="AV1" s="254"/>
      <c r="AW1" s="254"/>
    </row>
    <row r="2" spans="1:49" ht="14.45" customHeight="1" x14ac:dyDescent="0.2">
      <c r="A2" s="262">
        <v>1</v>
      </c>
      <c r="B2" s="255">
        <v>1</v>
      </c>
      <c r="C2" s="256">
        <v>1</v>
      </c>
      <c r="D2" s="257">
        <v>1</v>
      </c>
      <c r="E2" s="258">
        <v>145</v>
      </c>
      <c r="F2" s="259" t="s">
        <v>94</v>
      </c>
      <c r="G2" s="20">
        <v>1</v>
      </c>
      <c r="H2" s="47" t="s">
        <v>626</v>
      </c>
      <c r="I2" s="260">
        <v>3673</v>
      </c>
      <c r="J2" s="261" t="s">
        <v>95</v>
      </c>
      <c r="K2" s="262">
        <v>0</v>
      </c>
      <c r="L2" s="262">
        <f>J2-K2</f>
        <v>207300020</v>
      </c>
      <c r="M2" s="259" t="s">
        <v>96</v>
      </c>
      <c r="N2" s="259"/>
      <c r="O2" s="263" t="s">
        <v>9</v>
      </c>
      <c r="P2" s="259" t="s">
        <v>15</v>
      </c>
      <c r="Q2" s="264">
        <v>41</v>
      </c>
      <c r="R2" s="265">
        <v>82</v>
      </c>
      <c r="S2" s="265">
        <f>R2+Q2/2</f>
        <v>102.5</v>
      </c>
      <c r="T2" s="265">
        <f>ROUND(S2,0)</f>
        <v>103</v>
      </c>
      <c r="U2" s="265">
        <v>103</v>
      </c>
      <c r="V2" s="265">
        <v>103</v>
      </c>
      <c r="W2" s="265">
        <v>1.82</v>
      </c>
      <c r="X2" s="265">
        <v>2.58</v>
      </c>
      <c r="Y2" s="384">
        <v>2.81</v>
      </c>
      <c r="Z2" s="265">
        <f>'SKLOP A'!J9</f>
        <v>0</v>
      </c>
      <c r="AA2" s="265">
        <v>1.82</v>
      </c>
      <c r="AB2" s="265">
        <v>1.4</v>
      </c>
      <c r="AC2" s="265">
        <f t="shared" ref="AC2:AC65" si="0">ROUND(W2*AB2,2)</f>
        <v>2.5499999999999998</v>
      </c>
      <c r="AD2" s="265">
        <v>1.1000000000000001</v>
      </c>
      <c r="AE2" s="266">
        <v>2.8380000000000005</v>
      </c>
      <c r="AF2" s="265">
        <v>1.1000000000000001</v>
      </c>
      <c r="AG2" s="266">
        <f t="shared" ref="AG2:AG65" si="1">Y2*AF2</f>
        <v>3.0910000000000002</v>
      </c>
      <c r="AH2" s="265">
        <f t="shared" ref="AH2:AH65" si="2">Q2*AC2</f>
        <v>104.55</v>
      </c>
      <c r="AI2" s="357"/>
      <c r="AJ2" s="405">
        <f>R2*AE2</f>
        <v>232.71600000000004</v>
      </c>
      <c r="AK2" s="348"/>
      <c r="AL2" s="456">
        <f>V2*AG2</f>
        <v>318.37300000000005</v>
      </c>
      <c r="AM2" s="497"/>
      <c r="AN2" s="330">
        <v>105.78</v>
      </c>
      <c r="AO2" s="330"/>
      <c r="AP2" s="330">
        <v>230.42000000000002</v>
      </c>
      <c r="AQ2" s="330"/>
      <c r="AR2" s="467">
        <f t="shared" ref="AR2:AR65" si="3">V2*Z2</f>
        <v>0</v>
      </c>
      <c r="AS2" s="267"/>
      <c r="AT2" s="268"/>
      <c r="AU2" s="268"/>
      <c r="AV2" s="268"/>
      <c r="AW2" s="268"/>
    </row>
    <row r="3" spans="1:49" ht="14.45" customHeight="1" x14ac:dyDescent="0.2">
      <c r="A3" s="262">
        <v>2</v>
      </c>
      <c r="B3" s="255">
        <v>2</v>
      </c>
      <c r="C3" s="256">
        <v>2</v>
      </c>
      <c r="D3" s="257">
        <v>2</v>
      </c>
      <c r="E3" s="258">
        <v>146</v>
      </c>
      <c r="F3" s="259" t="s">
        <v>94</v>
      </c>
      <c r="G3" s="20">
        <v>1</v>
      </c>
      <c r="H3" s="47" t="s">
        <v>626</v>
      </c>
      <c r="I3" s="260">
        <v>3674</v>
      </c>
      <c r="J3" s="261" t="s">
        <v>97</v>
      </c>
      <c r="K3" s="262">
        <v>0</v>
      </c>
      <c r="L3" s="262">
        <f t="shared" ref="L3:L66" si="4">J3-K3</f>
        <v>207300120</v>
      </c>
      <c r="M3" s="259" t="s">
        <v>98</v>
      </c>
      <c r="N3" s="259"/>
      <c r="O3" s="263" t="s">
        <v>9</v>
      </c>
      <c r="P3" s="259" t="s">
        <v>15</v>
      </c>
      <c r="Q3" s="264">
        <v>111</v>
      </c>
      <c r="R3" s="265">
        <v>222</v>
      </c>
      <c r="S3" s="265">
        <f t="shared" ref="S3:S66" si="5">R3+Q3/2</f>
        <v>277.5</v>
      </c>
      <c r="T3" s="265">
        <f t="shared" ref="T3:T66" si="6">ROUND(S3,0)</f>
        <v>278</v>
      </c>
      <c r="U3" s="265">
        <v>278</v>
      </c>
      <c r="V3" s="265">
        <v>278</v>
      </c>
      <c r="W3" s="265">
        <v>2.58</v>
      </c>
      <c r="X3" s="265">
        <v>3.66</v>
      </c>
      <c r="Y3" s="384">
        <v>4.0599999999999996</v>
      </c>
      <c r="Z3" s="265">
        <f>'SKLOP A'!J10</f>
        <v>0</v>
      </c>
      <c r="AA3" s="265">
        <v>2.58</v>
      </c>
      <c r="AB3" s="265">
        <v>1.4</v>
      </c>
      <c r="AC3" s="265">
        <f t="shared" si="0"/>
        <v>3.61</v>
      </c>
      <c r="AD3" s="265">
        <v>1.1000000000000001</v>
      </c>
      <c r="AE3" s="266">
        <v>4.0260000000000007</v>
      </c>
      <c r="AF3" s="265">
        <v>1.1000000000000001</v>
      </c>
      <c r="AG3" s="266">
        <f t="shared" si="1"/>
        <v>4.4660000000000002</v>
      </c>
      <c r="AH3" s="265">
        <f t="shared" si="2"/>
        <v>400.71</v>
      </c>
      <c r="AI3" s="358"/>
      <c r="AJ3" s="405">
        <f t="shared" ref="AJ3:AJ66" si="7">R3*AE3</f>
        <v>893.77200000000016</v>
      </c>
      <c r="AK3" s="349"/>
      <c r="AL3" s="456">
        <f t="shared" ref="AL3:AL66" si="8">V3*AG3</f>
        <v>1241.548</v>
      </c>
      <c r="AM3" s="498"/>
      <c r="AN3" s="330">
        <v>406.26</v>
      </c>
      <c r="AO3" s="330"/>
      <c r="AP3" s="330">
        <v>901.31999999999994</v>
      </c>
      <c r="AQ3" s="330"/>
      <c r="AR3" s="467">
        <f t="shared" si="3"/>
        <v>0</v>
      </c>
      <c r="AS3" s="267"/>
      <c r="AT3" s="271"/>
      <c r="AU3" s="271"/>
      <c r="AV3" s="271"/>
      <c r="AW3" s="271"/>
    </row>
    <row r="4" spans="1:49" ht="14.45" customHeight="1" x14ac:dyDescent="0.2">
      <c r="A4" s="262">
        <v>3</v>
      </c>
      <c r="B4" s="255">
        <v>3</v>
      </c>
      <c r="C4" s="256">
        <v>3</v>
      </c>
      <c r="D4" s="257">
        <v>3</v>
      </c>
      <c r="E4" s="258">
        <v>147</v>
      </c>
      <c r="F4" s="259" t="s">
        <v>94</v>
      </c>
      <c r="G4" s="20">
        <v>1</v>
      </c>
      <c r="H4" s="47" t="s">
        <v>626</v>
      </c>
      <c r="I4" s="260">
        <v>2367</v>
      </c>
      <c r="J4" s="261" t="s">
        <v>99</v>
      </c>
      <c r="K4" s="262">
        <v>0</v>
      </c>
      <c r="L4" s="262">
        <f t="shared" si="4"/>
        <v>207300220</v>
      </c>
      <c r="M4" s="259" t="s">
        <v>100</v>
      </c>
      <c r="N4" s="259"/>
      <c r="O4" s="263" t="s">
        <v>9</v>
      </c>
      <c r="P4" s="259" t="s">
        <v>15</v>
      </c>
      <c r="Q4" s="264">
        <v>22</v>
      </c>
      <c r="R4" s="265">
        <v>44</v>
      </c>
      <c r="S4" s="265">
        <f t="shared" si="5"/>
        <v>55</v>
      </c>
      <c r="T4" s="265">
        <f t="shared" si="6"/>
        <v>55</v>
      </c>
      <c r="U4" s="265">
        <v>55</v>
      </c>
      <c r="V4" s="265">
        <v>55</v>
      </c>
      <c r="W4" s="265">
        <v>4.99</v>
      </c>
      <c r="X4" s="265">
        <v>7.09</v>
      </c>
      <c r="Y4" s="384">
        <v>7.2</v>
      </c>
      <c r="Z4" s="265">
        <f>'SKLOP A'!J11</f>
        <v>0</v>
      </c>
      <c r="AA4" s="265">
        <v>4.99</v>
      </c>
      <c r="AB4" s="265">
        <v>1.4</v>
      </c>
      <c r="AC4" s="265">
        <f t="shared" si="0"/>
        <v>6.99</v>
      </c>
      <c r="AD4" s="265">
        <v>1.1000000000000001</v>
      </c>
      <c r="AE4" s="266">
        <v>7.7990000000000004</v>
      </c>
      <c r="AF4" s="265">
        <v>1.1000000000000001</v>
      </c>
      <c r="AG4" s="266">
        <f t="shared" si="1"/>
        <v>7.9200000000000008</v>
      </c>
      <c r="AH4" s="265">
        <f t="shared" si="2"/>
        <v>153.78</v>
      </c>
      <c r="AI4" s="358"/>
      <c r="AJ4" s="405">
        <f t="shared" si="7"/>
        <v>343.15600000000001</v>
      </c>
      <c r="AK4" s="349"/>
      <c r="AL4" s="456">
        <f t="shared" si="8"/>
        <v>435.6</v>
      </c>
      <c r="AM4" s="498"/>
      <c r="AN4" s="330">
        <v>155.97999999999999</v>
      </c>
      <c r="AO4" s="330"/>
      <c r="AP4" s="330">
        <v>316.8</v>
      </c>
      <c r="AQ4" s="330"/>
      <c r="AR4" s="467">
        <f t="shared" si="3"/>
        <v>0</v>
      </c>
      <c r="AS4" s="267"/>
      <c r="AT4" s="271"/>
      <c r="AU4" s="271"/>
      <c r="AV4" s="271"/>
      <c r="AW4" s="271"/>
    </row>
    <row r="5" spans="1:49" ht="14.45" customHeight="1" x14ac:dyDescent="0.2">
      <c r="A5" s="262">
        <v>4</v>
      </c>
      <c r="B5" s="255">
        <v>4</v>
      </c>
      <c r="C5" s="256">
        <v>4</v>
      </c>
      <c r="D5" s="257">
        <v>4</v>
      </c>
      <c r="E5" s="258">
        <v>148</v>
      </c>
      <c r="F5" s="259" t="s">
        <v>94</v>
      </c>
      <c r="G5" s="20">
        <v>1</v>
      </c>
      <c r="H5" s="47" t="s">
        <v>626</v>
      </c>
      <c r="I5" s="260">
        <v>2368</v>
      </c>
      <c r="J5" s="261" t="s">
        <v>101</v>
      </c>
      <c r="K5" s="262">
        <v>0</v>
      </c>
      <c r="L5" s="262">
        <f t="shared" si="4"/>
        <v>207300310</v>
      </c>
      <c r="M5" s="259" t="s">
        <v>102</v>
      </c>
      <c r="N5" s="259"/>
      <c r="O5" s="263" t="s">
        <v>9</v>
      </c>
      <c r="P5" s="259" t="s">
        <v>15</v>
      </c>
      <c r="Q5" s="264">
        <v>5</v>
      </c>
      <c r="R5" s="265">
        <v>10</v>
      </c>
      <c r="S5" s="265">
        <f t="shared" si="5"/>
        <v>12.5</v>
      </c>
      <c r="T5" s="265">
        <f t="shared" si="6"/>
        <v>13</v>
      </c>
      <c r="U5" s="265">
        <v>13</v>
      </c>
      <c r="V5" s="265">
        <v>13</v>
      </c>
      <c r="W5" s="265">
        <v>6.05</v>
      </c>
      <c r="X5" s="265">
        <v>8.6300000000000008</v>
      </c>
      <c r="Y5" s="384">
        <v>9.07</v>
      </c>
      <c r="Z5" s="265">
        <f>'SKLOP A'!J12</f>
        <v>0</v>
      </c>
      <c r="AA5" s="265">
        <v>6.05</v>
      </c>
      <c r="AB5" s="265">
        <v>1.4</v>
      </c>
      <c r="AC5" s="265">
        <f t="shared" si="0"/>
        <v>8.4700000000000006</v>
      </c>
      <c r="AD5" s="265">
        <v>1.1000000000000001</v>
      </c>
      <c r="AE5" s="266">
        <v>9.4930000000000021</v>
      </c>
      <c r="AF5" s="265">
        <v>1.1000000000000001</v>
      </c>
      <c r="AG5" s="266">
        <f t="shared" si="1"/>
        <v>9.9770000000000003</v>
      </c>
      <c r="AH5" s="265">
        <f t="shared" si="2"/>
        <v>42.35</v>
      </c>
      <c r="AI5" s="358"/>
      <c r="AJ5" s="405">
        <f t="shared" si="7"/>
        <v>94.930000000000021</v>
      </c>
      <c r="AK5" s="349"/>
      <c r="AL5" s="456">
        <f t="shared" si="8"/>
        <v>129.70099999999999</v>
      </c>
      <c r="AM5" s="498"/>
      <c r="AN5" s="330">
        <v>43.150000000000006</v>
      </c>
      <c r="AO5" s="330"/>
      <c r="AP5" s="330">
        <v>90.7</v>
      </c>
      <c r="AQ5" s="330"/>
      <c r="AR5" s="467">
        <f t="shared" si="3"/>
        <v>0</v>
      </c>
      <c r="AS5" s="267"/>
      <c r="AT5" s="271"/>
      <c r="AU5" s="271"/>
      <c r="AV5" s="271"/>
      <c r="AW5" s="271"/>
    </row>
    <row r="6" spans="1:49" ht="14.45" customHeight="1" x14ac:dyDescent="0.2">
      <c r="A6" s="262">
        <v>5</v>
      </c>
      <c r="B6" s="255">
        <v>5</v>
      </c>
      <c r="C6" s="256">
        <v>5</v>
      </c>
      <c r="D6" s="257">
        <v>5</v>
      </c>
      <c r="E6" s="258">
        <v>149</v>
      </c>
      <c r="F6" s="259" t="s">
        <v>94</v>
      </c>
      <c r="G6" s="20">
        <v>1</v>
      </c>
      <c r="H6" s="47" t="s">
        <v>626</v>
      </c>
      <c r="I6" s="260">
        <v>2369</v>
      </c>
      <c r="J6" s="261" t="s">
        <v>103</v>
      </c>
      <c r="K6" s="262">
        <v>0</v>
      </c>
      <c r="L6" s="262">
        <f t="shared" si="4"/>
        <v>207300420</v>
      </c>
      <c r="M6" s="259" t="s">
        <v>104</v>
      </c>
      <c r="N6" s="259"/>
      <c r="O6" s="263" t="s">
        <v>9</v>
      </c>
      <c r="P6" s="259" t="s">
        <v>15</v>
      </c>
      <c r="Q6" s="264">
        <v>5</v>
      </c>
      <c r="R6" s="265">
        <v>10</v>
      </c>
      <c r="S6" s="265">
        <f t="shared" si="5"/>
        <v>12.5</v>
      </c>
      <c r="T6" s="265">
        <f t="shared" si="6"/>
        <v>13</v>
      </c>
      <c r="U6" s="265">
        <v>13</v>
      </c>
      <c r="V6" s="265">
        <v>13</v>
      </c>
      <c r="W6" s="265">
        <v>7.55</v>
      </c>
      <c r="X6" s="265">
        <v>10.79</v>
      </c>
      <c r="Y6" s="384">
        <v>11.8</v>
      </c>
      <c r="Z6" s="265">
        <f>'SKLOP A'!J13</f>
        <v>0</v>
      </c>
      <c r="AA6" s="265">
        <v>7.55</v>
      </c>
      <c r="AB6" s="265">
        <v>1.4</v>
      </c>
      <c r="AC6" s="265">
        <f t="shared" si="0"/>
        <v>10.57</v>
      </c>
      <c r="AD6" s="265">
        <v>1.1000000000000001</v>
      </c>
      <c r="AE6" s="266">
        <v>11.869</v>
      </c>
      <c r="AF6" s="265">
        <v>1.1000000000000001</v>
      </c>
      <c r="AG6" s="266">
        <f t="shared" si="1"/>
        <v>12.980000000000002</v>
      </c>
      <c r="AH6" s="265">
        <f t="shared" si="2"/>
        <v>52.85</v>
      </c>
      <c r="AI6" s="358"/>
      <c r="AJ6" s="405">
        <f t="shared" si="7"/>
        <v>118.69</v>
      </c>
      <c r="AK6" s="349"/>
      <c r="AL6" s="456">
        <f t="shared" si="8"/>
        <v>168.74000000000004</v>
      </c>
      <c r="AM6" s="498"/>
      <c r="AN6" s="330">
        <v>53.949999999999996</v>
      </c>
      <c r="AO6" s="330"/>
      <c r="AP6" s="330">
        <v>118</v>
      </c>
      <c r="AQ6" s="330"/>
      <c r="AR6" s="467">
        <f t="shared" si="3"/>
        <v>0</v>
      </c>
      <c r="AS6" s="267"/>
      <c r="AT6" s="271"/>
      <c r="AU6" s="271"/>
      <c r="AV6" s="271"/>
      <c r="AW6" s="271"/>
    </row>
    <row r="7" spans="1:49" ht="14.45" customHeight="1" x14ac:dyDescent="0.2">
      <c r="A7" s="262">
        <v>6</v>
      </c>
      <c r="B7" s="255">
        <v>6</v>
      </c>
      <c r="C7" s="256">
        <v>6</v>
      </c>
      <c r="D7" s="257">
        <v>6</v>
      </c>
      <c r="E7" s="258">
        <v>150</v>
      </c>
      <c r="F7" s="259" t="s">
        <v>94</v>
      </c>
      <c r="G7" s="20">
        <v>1</v>
      </c>
      <c r="H7" s="47" t="s">
        <v>626</v>
      </c>
      <c r="I7" s="260">
        <v>2078</v>
      </c>
      <c r="J7" s="261" t="s">
        <v>105</v>
      </c>
      <c r="K7" s="262">
        <v>0</v>
      </c>
      <c r="L7" s="262">
        <f t="shared" si="4"/>
        <v>207300500</v>
      </c>
      <c r="M7" s="259" t="s">
        <v>106</v>
      </c>
      <c r="N7" s="259"/>
      <c r="O7" s="263" t="s">
        <v>9</v>
      </c>
      <c r="P7" s="259" t="s">
        <v>15</v>
      </c>
      <c r="Q7" s="264">
        <v>20</v>
      </c>
      <c r="R7" s="265">
        <v>40</v>
      </c>
      <c r="S7" s="265">
        <f t="shared" si="5"/>
        <v>50</v>
      </c>
      <c r="T7" s="265">
        <f t="shared" si="6"/>
        <v>50</v>
      </c>
      <c r="U7" s="265">
        <v>50</v>
      </c>
      <c r="V7" s="265">
        <v>50</v>
      </c>
      <c r="W7" s="265">
        <v>7.18</v>
      </c>
      <c r="X7" s="265">
        <v>9.98</v>
      </c>
      <c r="Y7" s="384">
        <v>10.25</v>
      </c>
      <c r="Z7" s="265">
        <f>'SKLOP A'!J14</f>
        <v>0</v>
      </c>
      <c r="AA7" s="265">
        <v>7.18</v>
      </c>
      <c r="AB7" s="265">
        <v>1.4</v>
      </c>
      <c r="AC7" s="265">
        <f t="shared" si="0"/>
        <v>10.050000000000001</v>
      </c>
      <c r="AD7" s="265">
        <v>1.1000000000000001</v>
      </c>
      <c r="AE7" s="266">
        <v>10.978000000000002</v>
      </c>
      <c r="AF7" s="265">
        <v>1.1000000000000001</v>
      </c>
      <c r="AG7" s="266">
        <f t="shared" si="1"/>
        <v>11.275</v>
      </c>
      <c r="AH7" s="265">
        <f t="shared" si="2"/>
        <v>201</v>
      </c>
      <c r="AI7" s="358"/>
      <c r="AJ7" s="405">
        <f t="shared" si="7"/>
        <v>439.12000000000006</v>
      </c>
      <c r="AK7" s="349"/>
      <c r="AL7" s="456">
        <f t="shared" si="8"/>
        <v>563.75</v>
      </c>
      <c r="AM7" s="498"/>
      <c r="AN7" s="330">
        <v>199.60000000000002</v>
      </c>
      <c r="AO7" s="330"/>
      <c r="AP7" s="330">
        <v>410</v>
      </c>
      <c r="AQ7" s="330"/>
      <c r="AR7" s="467">
        <f t="shared" si="3"/>
        <v>0</v>
      </c>
      <c r="AS7" s="267"/>
      <c r="AT7" s="271"/>
      <c r="AU7" s="271"/>
      <c r="AV7" s="271"/>
      <c r="AW7" s="271"/>
    </row>
    <row r="8" spans="1:49" ht="14.45" customHeight="1" x14ac:dyDescent="0.2">
      <c r="A8" s="262">
        <v>7</v>
      </c>
      <c r="B8" s="255">
        <v>7</v>
      </c>
      <c r="C8" s="256">
        <v>7</v>
      </c>
      <c r="D8" s="257">
        <v>7</v>
      </c>
      <c r="E8" s="258">
        <v>151</v>
      </c>
      <c r="F8" s="259" t="s">
        <v>94</v>
      </c>
      <c r="G8" s="20">
        <v>1</v>
      </c>
      <c r="H8" s="47" t="s">
        <v>626</v>
      </c>
      <c r="I8" s="260">
        <v>2077</v>
      </c>
      <c r="J8" s="261" t="s">
        <v>107</v>
      </c>
      <c r="K8" s="262">
        <v>0</v>
      </c>
      <c r="L8" s="262">
        <f t="shared" si="4"/>
        <v>207300600</v>
      </c>
      <c r="M8" s="259" t="s">
        <v>108</v>
      </c>
      <c r="N8" s="259"/>
      <c r="O8" s="263" t="s">
        <v>9</v>
      </c>
      <c r="P8" s="259" t="s">
        <v>15</v>
      </c>
      <c r="Q8" s="264">
        <v>59</v>
      </c>
      <c r="R8" s="265">
        <v>118</v>
      </c>
      <c r="S8" s="265">
        <f t="shared" si="5"/>
        <v>147.5</v>
      </c>
      <c r="T8" s="265">
        <f t="shared" si="6"/>
        <v>148</v>
      </c>
      <c r="U8" s="265">
        <v>148</v>
      </c>
      <c r="V8" s="265">
        <v>148</v>
      </c>
      <c r="W8" s="265">
        <v>8.89</v>
      </c>
      <c r="X8" s="265">
        <v>12.27</v>
      </c>
      <c r="Y8" s="384">
        <v>12.63</v>
      </c>
      <c r="Z8" s="265">
        <f>'SKLOP A'!J15</f>
        <v>0</v>
      </c>
      <c r="AA8" s="265">
        <v>8.89</v>
      </c>
      <c r="AB8" s="265">
        <v>1.4</v>
      </c>
      <c r="AC8" s="265">
        <f t="shared" si="0"/>
        <v>12.45</v>
      </c>
      <c r="AD8" s="265">
        <v>1.1000000000000001</v>
      </c>
      <c r="AE8" s="266">
        <v>13.497</v>
      </c>
      <c r="AF8" s="265">
        <v>1.1000000000000001</v>
      </c>
      <c r="AG8" s="266">
        <f t="shared" si="1"/>
        <v>13.893000000000002</v>
      </c>
      <c r="AH8" s="265">
        <f t="shared" si="2"/>
        <v>734.55</v>
      </c>
      <c r="AI8" s="358"/>
      <c r="AJ8" s="405">
        <f t="shared" si="7"/>
        <v>1592.646</v>
      </c>
      <c r="AK8" s="349"/>
      <c r="AL8" s="456">
        <f t="shared" si="8"/>
        <v>2056.1640000000002</v>
      </c>
      <c r="AM8" s="498"/>
      <c r="AN8" s="330">
        <v>723.93</v>
      </c>
      <c r="AO8" s="330"/>
      <c r="AP8" s="330">
        <v>1490.3400000000001</v>
      </c>
      <c r="AQ8" s="330"/>
      <c r="AR8" s="467">
        <f t="shared" si="3"/>
        <v>0</v>
      </c>
      <c r="AS8" s="267"/>
      <c r="AT8" s="271"/>
      <c r="AU8" s="271"/>
      <c r="AV8" s="271"/>
      <c r="AW8" s="271"/>
    </row>
    <row r="9" spans="1:49" ht="14.45" customHeight="1" x14ac:dyDescent="0.2">
      <c r="A9" s="262">
        <v>8</v>
      </c>
      <c r="B9" s="255">
        <v>8</v>
      </c>
      <c r="C9" s="256">
        <v>8</v>
      </c>
      <c r="D9" s="257">
        <v>8</v>
      </c>
      <c r="E9" s="258">
        <v>152</v>
      </c>
      <c r="F9" s="259" t="s">
        <v>94</v>
      </c>
      <c r="G9" s="20">
        <v>1</v>
      </c>
      <c r="H9" s="47" t="s">
        <v>626</v>
      </c>
      <c r="I9" s="260">
        <v>2076</v>
      </c>
      <c r="J9" s="261" t="s">
        <v>109</v>
      </c>
      <c r="K9" s="262">
        <v>0</v>
      </c>
      <c r="L9" s="262">
        <f t="shared" si="4"/>
        <v>207300700</v>
      </c>
      <c r="M9" s="259" t="s">
        <v>110</v>
      </c>
      <c r="N9" s="259"/>
      <c r="O9" s="263" t="s">
        <v>9</v>
      </c>
      <c r="P9" s="259" t="s">
        <v>15</v>
      </c>
      <c r="Q9" s="264">
        <v>12</v>
      </c>
      <c r="R9" s="265">
        <v>24</v>
      </c>
      <c r="S9" s="265">
        <f t="shared" si="5"/>
        <v>30</v>
      </c>
      <c r="T9" s="265">
        <f t="shared" si="6"/>
        <v>30</v>
      </c>
      <c r="U9" s="265">
        <v>30</v>
      </c>
      <c r="V9" s="265">
        <v>30</v>
      </c>
      <c r="W9" s="265">
        <v>12.01</v>
      </c>
      <c r="X9" s="265">
        <v>16.11</v>
      </c>
      <c r="Y9" s="384">
        <v>16.559999999999999</v>
      </c>
      <c r="Z9" s="265">
        <f>'SKLOP A'!J16</f>
        <v>0</v>
      </c>
      <c r="AA9" s="265">
        <v>12.01</v>
      </c>
      <c r="AB9" s="265">
        <v>1.4</v>
      </c>
      <c r="AC9" s="265">
        <f t="shared" si="0"/>
        <v>16.809999999999999</v>
      </c>
      <c r="AD9" s="265">
        <v>1.1000000000000001</v>
      </c>
      <c r="AE9" s="266">
        <v>17.721</v>
      </c>
      <c r="AF9" s="265">
        <v>1.1000000000000001</v>
      </c>
      <c r="AG9" s="266">
        <f t="shared" si="1"/>
        <v>18.216000000000001</v>
      </c>
      <c r="AH9" s="265">
        <f t="shared" si="2"/>
        <v>201.71999999999997</v>
      </c>
      <c r="AI9" s="358"/>
      <c r="AJ9" s="405">
        <f t="shared" si="7"/>
        <v>425.30399999999997</v>
      </c>
      <c r="AK9" s="349"/>
      <c r="AL9" s="456">
        <f t="shared" si="8"/>
        <v>546.48</v>
      </c>
      <c r="AM9" s="498"/>
      <c r="AN9" s="330">
        <v>193.32</v>
      </c>
      <c r="AO9" s="330"/>
      <c r="AP9" s="330">
        <v>397.43999999999994</v>
      </c>
      <c r="AQ9" s="330"/>
      <c r="AR9" s="467">
        <f t="shared" si="3"/>
        <v>0</v>
      </c>
      <c r="AS9" s="267"/>
      <c r="AT9" s="271"/>
      <c r="AU9" s="271"/>
      <c r="AV9" s="271"/>
      <c r="AW9" s="271"/>
    </row>
    <row r="10" spans="1:49" ht="14.45" customHeight="1" x14ac:dyDescent="0.2">
      <c r="A10" s="262">
        <v>9</v>
      </c>
      <c r="B10" s="255">
        <v>9</v>
      </c>
      <c r="C10" s="256">
        <v>9</v>
      </c>
      <c r="D10" s="257">
        <v>9</v>
      </c>
      <c r="E10" s="258">
        <v>153</v>
      </c>
      <c r="F10" s="259" t="s">
        <v>94</v>
      </c>
      <c r="G10" s="20">
        <v>1</v>
      </c>
      <c r="H10" s="47" t="s">
        <v>626</v>
      </c>
      <c r="I10" s="260">
        <v>2058</v>
      </c>
      <c r="J10" s="261" t="s">
        <v>111</v>
      </c>
      <c r="K10" s="262">
        <v>0</v>
      </c>
      <c r="L10" s="262">
        <f t="shared" si="4"/>
        <v>207300800</v>
      </c>
      <c r="M10" s="259" t="s">
        <v>112</v>
      </c>
      <c r="N10" s="259"/>
      <c r="O10" s="263" t="s">
        <v>9</v>
      </c>
      <c r="P10" s="259" t="s">
        <v>15</v>
      </c>
      <c r="Q10" s="264">
        <v>3</v>
      </c>
      <c r="R10" s="265">
        <v>6</v>
      </c>
      <c r="S10" s="265">
        <f t="shared" si="5"/>
        <v>7.5</v>
      </c>
      <c r="T10" s="265">
        <f t="shared" si="6"/>
        <v>8</v>
      </c>
      <c r="U10" s="265">
        <v>8</v>
      </c>
      <c r="V10" s="265">
        <v>8</v>
      </c>
      <c r="W10" s="265">
        <v>17.71</v>
      </c>
      <c r="X10" s="265">
        <v>23.8</v>
      </c>
      <c r="Y10" s="384">
        <v>24.48</v>
      </c>
      <c r="Z10" s="265">
        <f>'SKLOP A'!J17</f>
        <v>0</v>
      </c>
      <c r="AA10" s="265">
        <v>17.71</v>
      </c>
      <c r="AB10" s="265">
        <v>1.4</v>
      </c>
      <c r="AC10" s="265">
        <f t="shared" si="0"/>
        <v>24.79</v>
      </c>
      <c r="AD10" s="265">
        <v>1.1000000000000001</v>
      </c>
      <c r="AE10" s="266">
        <v>26.180000000000003</v>
      </c>
      <c r="AF10" s="265">
        <v>1.1000000000000001</v>
      </c>
      <c r="AG10" s="266">
        <f t="shared" si="1"/>
        <v>26.928000000000004</v>
      </c>
      <c r="AH10" s="265">
        <f t="shared" si="2"/>
        <v>74.37</v>
      </c>
      <c r="AI10" s="358"/>
      <c r="AJ10" s="405">
        <f t="shared" si="7"/>
        <v>157.08000000000001</v>
      </c>
      <c r="AK10" s="349"/>
      <c r="AL10" s="456">
        <f t="shared" si="8"/>
        <v>215.42400000000004</v>
      </c>
      <c r="AM10" s="498"/>
      <c r="AN10" s="330">
        <v>71.400000000000006</v>
      </c>
      <c r="AO10" s="330"/>
      <c r="AP10" s="330">
        <v>146.88</v>
      </c>
      <c r="AQ10" s="330"/>
      <c r="AR10" s="467">
        <f t="shared" si="3"/>
        <v>0</v>
      </c>
      <c r="AS10" s="267"/>
      <c r="AT10" s="271"/>
      <c r="AU10" s="271"/>
      <c r="AV10" s="271"/>
      <c r="AW10" s="271"/>
    </row>
    <row r="11" spans="1:49" ht="14.45" customHeight="1" x14ac:dyDescent="0.2">
      <c r="A11" s="262">
        <v>10</v>
      </c>
      <c r="B11" s="255">
        <v>10</v>
      </c>
      <c r="C11" s="256">
        <v>10</v>
      </c>
      <c r="D11" s="257">
        <v>10</v>
      </c>
      <c r="E11" s="258">
        <v>154</v>
      </c>
      <c r="F11" s="259" t="s">
        <v>94</v>
      </c>
      <c r="G11" s="20">
        <v>1</v>
      </c>
      <c r="H11" s="47" t="s">
        <v>626</v>
      </c>
      <c r="I11" s="260">
        <v>2342</v>
      </c>
      <c r="J11" s="261" t="s">
        <v>113</v>
      </c>
      <c r="K11" s="262">
        <v>0</v>
      </c>
      <c r="L11" s="262">
        <f t="shared" si="4"/>
        <v>207300900</v>
      </c>
      <c r="M11" s="259" t="s">
        <v>114</v>
      </c>
      <c r="N11" s="259"/>
      <c r="O11" s="263" t="s">
        <v>9</v>
      </c>
      <c r="P11" s="259" t="s">
        <v>15</v>
      </c>
      <c r="Q11" s="264">
        <v>1</v>
      </c>
      <c r="R11" s="265">
        <v>2</v>
      </c>
      <c r="S11" s="265">
        <f t="shared" si="5"/>
        <v>2.5</v>
      </c>
      <c r="T11" s="265">
        <f t="shared" si="6"/>
        <v>3</v>
      </c>
      <c r="U11" s="265">
        <v>3</v>
      </c>
      <c r="V11" s="265">
        <v>3</v>
      </c>
      <c r="W11" s="265">
        <v>27.26</v>
      </c>
      <c r="X11" s="265">
        <v>34.369999999999997</v>
      </c>
      <c r="Y11" s="384">
        <v>35.28</v>
      </c>
      <c r="Z11" s="265">
        <f>'SKLOP A'!J18</f>
        <v>0</v>
      </c>
      <c r="AA11" s="265">
        <v>27.26</v>
      </c>
      <c r="AB11" s="265">
        <v>1.4</v>
      </c>
      <c r="AC11" s="265">
        <f t="shared" si="0"/>
        <v>38.159999999999997</v>
      </c>
      <c r="AD11" s="265">
        <v>1.1000000000000001</v>
      </c>
      <c r="AE11" s="266">
        <v>37.807000000000002</v>
      </c>
      <c r="AF11" s="265">
        <v>1.1000000000000001</v>
      </c>
      <c r="AG11" s="266">
        <f t="shared" si="1"/>
        <v>38.808000000000007</v>
      </c>
      <c r="AH11" s="265">
        <f t="shared" si="2"/>
        <v>38.159999999999997</v>
      </c>
      <c r="AI11" s="358"/>
      <c r="AJ11" s="405">
        <f t="shared" si="7"/>
        <v>75.614000000000004</v>
      </c>
      <c r="AK11" s="349"/>
      <c r="AL11" s="456">
        <f t="shared" si="8"/>
        <v>116.42400000000002</v>
      </c>
      <c r="AM11" s="498"/>
      <c r="AN11" s="330">
        <v>34.369999999999997</v>
      </c>
      <c r="AO11" s="330"/>
      <c r="AP11" s="330">
        <v>70.56</v>
      </c>
      <c r="AQ11" s="330"/>
      <c r="AR11" s="467">
        <f t="shared" si="3"/>
        <v>0</v>
      </c>
      <c r="AS11" s="267"/>
      <c r="AT11" s="271"/>
      <c r="AU11" s="271"/>
      <c r="AV11" s="271"/>
      <c r="AW11" s="271"/>
    </row>
    <row r="12" spans="1:49" ht="14.45" customHeight="1" x14ac:dyDescent="0.2">
      <c r="A12" s="262">
        <v>11</v>
      </c>
      <c r="B12" s="255">
        <v>11</v>
      </c>
      <c r="C12" s="256">
        <v>11</v>
      </c>
      <c r="D12" s="257">
        <v>11</v>
      </c>
      <c r="E12" s="258">
        <v>410</v>
      </c>
      <c r="F12" s="259" t="s">
        <v>390</v>
      </c>
      <c r="G12" s="20">
        <v>2</v>
      </c>
      <c r="H12" s="47" t="s">
        <v>619</v>
      </c>
      <c r="I12" s="260">
        <v>2535</v>
      </c>
      <c r="J12" s="261" t="s">
        <v>391</v>
      </c>
      <c r="K12" s="262">
        <v>0</v>
      </c>
      <c r="L12" s="262">
        <f t="shared" si="4"/>
        <v>208000200</v>
      </c>
      <c r="M12" s="259" t="s">
        <v>392</v>
      </c>
      <c r="N12" s="259"/>
      <c r="O12" s="263" t="s">
        <v>9</v>
      </c>
      <c r="P12" s="259" t="s">
        <v>15</v>
      </c>
      <c r="Q12" s="264">
        <v>30</v>
      </c>
      <c r="R12" s="265">
        <v>60</v>
      </c>
      <c r="S12" s="265">
        <f t="shared" si="5"/>
        <v>75</v>
      </c>
      <c r="T12" s="265">
        <f t="shared" si="6"/>
        <v>75</v>
      </c>
      <c r="U12" s="265">
        <v>75</v>
      </c>
      <c r="V12" s="265">
        <v>75</v>
      </c>
      <c r="W12" s="265">
        <v>2.56</v>
      </c>
      <c r="X12" s="265">
        <v>3.57</v>
      </c>
      <c r="Y12" s="384">
        <v>4.37</v>
      </c>
      <c r="Z12" s="265">
        <f>'SKLOP A'!J19</f>
        <v>0</v>
      </c>
      <c r="AA12" s="265">
        <v>2.56</v>
      </c>
      <c r="AB12" s="265">
        <v>1.4</v>
      </c>
      <c r="AC12" s="265">
        <f t="shared" si="0"/>
        <v>3.58</v>
      </c>
      <c r="AD12" s="265">
        <v>1.1000000000000001</v>
      </c>
      <c r="AE12" s="266">
        <v>3.927</v>
      </c>
      <c r="AF12" s="265">
        <v>1.1000000000000001</v>
      </c>
      <c r="AG12" s="266">
        <f t="shared" si="1"/>
        <v>4.8070000000000004</v>
      </c>
      <c r="AH12" s="265">
        <f t="shared" si="2"/>
        <v>107.4</v>
      </c>
      <c r="AI12" s="358"/>
      <c r="AJ12" s="405">
        <f t="shared" si="7"/>
        <v>235.62</v>
      </c>
      <c r="AK12" s="349"/>
      <c r="AL12" s="456">
        <f t="shared" si="8"/>
        <v>360.52500000000003</v>
      </c>
      <c r="AM12" s="498"/>
      <c r="AN12" s="330">
        <v>107.1</v>
      </c>
      <c r="AO12" s="330"/>
      <c r="AP12" s="330">
        <v>262.2</v>
      </c>
      <c r="AQ12" s="330"/>
      <c r="AR12" s="467">
        <f t="shared" si="3"/>
        <v>0</v>
      </c>
      <c r="AS12" s="267"/>
      <c r="AT12" s="271"/>
      <c r="AU12" s="271"/>
      <c r="AV12" s="271"/>
      <c r="AW12" s="271"/>
    </row>
    <row r="13" spans="1:49" ht="14.45" customHeight="1" x14ac:dyDescent="0.2">
      <c r="A13" s="262">
        <v>12</v>
      </c>
      <c r="B13" s="255">
        <v>12</v>
      </c>
      <c r="C13" s="256">
        <v>12</v>
      </c>
      <c r="D13" s="257">
        <v>12</v>
      </c>
      <c r="E13" s="258">
        <v>411</v>
      </c>
      <c r="F13" s="259" t="s">
        <v>390</v>
      </c>
      <c r="G13" s="20">
        <v>2</v>
      </c>
      <c r="H13" s="47" t="s">
        <v>619</v>
      </c>
      <c r="I13" s="260">
        <v>2240</v>
      </c>
      <c r="J13" s="261" t="s">
        <v>393</v>
      </c>
      <c r="K13" s="262">
        <v>0</v>
      </c>
      <c r="L13" s="262">
        <f t="shared" si="4"/>
        <v>208000400</v>
      </c>
      <c r="M13" s="259" t="s">
        <v>394</v>
      </c>
      <c r="N13" s="259"/>
      <c r="O13" s="263" t="s">
        <v>9</v>
      </c>
      <c r="P13" s="259" t="s">
        <v>15</v>
      </c>
      <c r="Q13" s="264">
        <v>21</v>
      </c>
      <c r="R13" s="265">
        <v>42</v>
      </c>
      <c r="S13" s="265">
        <f t="shared" si="5"/>
        <v>52.5</v>
      </c>
      <c r="T13" s="265">
        <f t="shared" si="6"/>
        <v>53</v>
      </c>
      <c r="U13" s="265">
        <v>53</v>
      </c>
      <c r="V13" s="265">
        <v>53</v>
      </c>
      <c r="W13" s="265">
        <v>2.64</v>
      </c>
      <c r="X13" s="265">
        <v>3.68</v>
      </c>
      <c r="Y13" s="384">
        <v>4.55</v>
      </c>
      <c r="Z13" s="265">
        <f>'SKLOP A'!J20</f>
        <v>0</v>
      </c>
      <c r="AA13" s="265">
        <v>2.64</v>
      </c>
      <c r="AB13" s="265">
        <v>1.4</v>
      </c>
      <c r="AC13" s="265">
        <f t="shared" si="0"/>
        <v>3.7</v>
      </c>
      <c r="AD13" s="265">
        <v>1.1000000000000001</v>
      </c>
      <c r="AE13" s="266">
        <v>4.0480000000000009</v>
      </c>
      <c r="AF13" s="265">
        <v>1.1000000000000001</v>
      </c>
      <c r="AG13" s="266">
        <f t="shared" si="1"/>
        <v>5.0049999999999999</v>
      </c>
      <c r="AH13" s="265">
        <f t="shared" si="2"/>
        <v>77.7</v>
      </c>
      <c r="AI13" s="358"/>
      <c r="AJ13" s="405">
        <f t="shared" si="7"/>
        <v>170.01600000000005</v>
      </c>
      <c r="AK13" s="349"/>
      <c r="AL13" s="456">
        <f t="shared" si="8"/>
        <v>265.26499999999999</v>
      </c>
      <c r="AM13" s="498"/>
      <c r="AN13" s="330">
        <v>77.28</v>
      </c>
      <c r="AO13" s="330"/>
      <c r="AP13" s="330">
        <v>191.1</v>
      </c>
      <c r="AQ13" s="330"/>
      <c r="AR13" s="467">
        <f t="shared" si="3"/>
        <v>0</v>
      </c>
      <c r="AS13" s="267"/>
      <c r="AT13" s="271"/>
      <c r="AU13" s="271"/>
      <c r="AV13" s="271"/>
      <c r="AW13" s="271"/>
    </row>
    <row r="14" spans="1:49" ht="14.45" customHeight="1" x14ac:dyDescent="0.2">
      <c r="A14" s="262">
        <v>13</v>
      </c>
      <c r="B14" s="255">
        <v>13</v>
      </c>
      <c r="C14" s="256">
        <v>13</v>
      </c>
      <c r="D14" s="257">
        <v>13</v>
      </c>
      <c r="E14" s="258">
        <v>412</v>
      </c>
      <c r="F14" s="259" t="s">
        <v>390</v>
      </c>
      <c r="G14" s="20">
        <v>2</v>
      </c>
      <c r="H14" s="47" t="s">
        <v>619</v>
      </c>
      <c r="I14" s="260">
        <v>2534</v>
      </c>
      <c r="J14" s="261" t="s">
        <v>395</v>
      </c>
      <c r="K14" s="262">
        <v>0</v>
      </c>
      <c r="L14" s="262">
        <f t="shared" si="4"/>
        <v>208000600</v>
      </c>
      <c r="M14" s="259" t="s">
        <v>396</v>
      </c>
      <c r="N14" s="259"/>
      <c r="O14" s="263" t="s">
        <v>9</v>
      </c>
      <c r="P14" s="259" t="s">
        <v>15</v>
      </c>
      <c r="Q14" s="264">
        <v>85</v>
      </c>
      <c r="R14" s="265">
        <v>170</v>
      </c>
      <c r="S14" s="265">
        <f t="shared" si="5"/>
        <v>212.5</v>
      </c>
      <c r="T14" s="265">
        <f t="shared" si="6"/>
        <v>213</v>
      </c>
      <c r="U14" s="265">
        <v>213</v>
      </c>
      <c r="V14" s="265">
        <v>213</v>
      </c>
      <c r="W14" s="265">
        <v>3.75</v>
      </c>
      <c r="X14" s="265">
        <v>5.21</v>
      </c>
      <c r="Y14" s="384">
        <v>5.96</v>
      </c>
      <c r="Z14" s="265">
        <f>'SKLOP A'!J21</f>
        <v>0</v>
      </c>
      <c r="AA14" s="265">
        <v>3.75</v>
      </c>
      <c r="AB14" s="265">
        <v>1.4</v>
      </c>
      <c r="AC14" s="265">
        <f t="shared" si="0"/>
        <v>5.25</v>
      </c>
      <c r="AD14" s="265">
        <v>1.1000000000000001</v>
      </c>
      <c r="AE14" s="266">
        <v>5.7310000000000008</v>
      </c>
      <c r="AF14" s="265">
        <v>1.1000000000000001</v>
      </c>
      <c r="AG14" s="266">
        <f t="shared" si="1"/>
        <v>6.556</v>
      </c>
      <c r="AH14" s="265">
        <f t="shared" si="2"/>
        <v>446.25</v>
      </c>
      <c r="AI14" s="358"/>
      <c r="AJ14" s="405">
        <f t="shared" si="7"/>
        <v>974.2700000000001</v>
      </c>
      <c r="AK14" s="349"/>
      <c r="AL14" s="456">
        <f t="shared" si="8"/>
        <v>1396.4280000000001</v>
      </c>
      <c r="AM14" s="498"/>
      <c r="AN14" s="330">
        <v>442.85</v>
      </c>
      <c r="AO14" s="330"/>
      <c r="AP14" s="330">
        <v>1013.2</v>
      </c>
      <c r="AQ14" s="330"/>
      <c r="AR14" s="467">
        <f t="shared" si="3"/>
        <v>0</v>
      </c>
      <c r="AS14" s="267"/>
      <c r="AT14" s="271"/>
      <c r="AU14" s="271"/>
      <c r="AV14" s="271"/>
      <c r="AW14" s="271"/>
    </row>
    <row r="15" spans="1:49" ht="14.45" customHeight="1" x14ac:dyDescent="0.2">
      <c r="A15" s="262">
        <v>14</v>
      </c>
      <c r="B15" s="255">
        <v>14</v>
      </c>
      <c r="C15" s="256">
        <v>14</v>
      </c>
      <c r="D15" s="257">
        <v>14</v>
      </c>
      <c r="E15" s="258">
        <v>413</v>
      </c>
      <c r="F15" s="259" t="s">
        <v>390</v>
      </c>
      <c r="G15" s="20">
        <v>2</v>
      </c>
      <c r="H15" s="47" t="s">
        <v>619</v>
      </c>
      <c r="I15" s="260">
        <v>2241</v>
      </c>
      <c r="J15" s="261" t="s">
        <v>397</v>
      </c>
      <c r="K15" s="262">
        <v>0</v>
      </c>
      <c r="L15" s="262">
        <f t="shared" si="4"/>
        <v>208000800</v>
      </c>
      <c r="M15" s="259" t="s">
        <v>398</v>
      </c>
      <c r="N15" s="259"/>
      <c r="O15" s="263" t="s">
        <v>9</v>
      </c>
      <c r="P15" s="259" t="s">
        <v>15</v>
      </c>
      <c r="Q15" s="264">
        <v>45</v>
      </c>
      <c r="R15" s="265">
        <v>90</v>
      </c>
      <c r="S15" s="265">
        <f t="shared" si="5"/>
        <v>112.5</v>
      </c>
      <c r="T15" s="265">
        <f t="shared" si="6"/>
        <v>113</v>
      </c>
      <c r="U15" s="265">
        <v>113</v>
      </c>
      <c r="V15" s="265">
        <v>113</v>
      </c>
      <c r="W15" s="265">
        <v>4.25</v>
      </c>
      <c r="X15" s="265">
        <v>5.92</v>
      </c>
      <c r="Y15" s="384">
        <v>6.77</v>
      </c>
      <c r="Z15" s="265">
        <f>'SKLOP A'!J22</f>
        <v>0</v>
      </c>
      <c r="AA15" s="265">
        <v>4.25</v>
      </c>
      <c r="AB15" s="265">
        <v>1.4</v>
      </c>
      <c r="AC15" s="265">
        <f t="shared" si="0"/>
        <v>5.95</v>
      </c>
      <c r="AD15" s="265">
        <v>1.1000000000000001</v>
      </c>
      <c r="AE15" s="266">
        <v>6.5120000000000005</v>
      </c>
      <c r="AF15" s="265">
        <v>1.1000000000000001</v>
      </c>
      <c r="AG15" s="266">
        <f t="shared" si="1"/>
        <v>7.4470000000000001</v>
      </c>
      <c r="AH15" s="265">
        <f t="shared" si="2"/>
        <v>267.75</v>
      </c>
      <c r="AI15" s="358"/>
      <c r="AJ15" s="405">
        <f t="shared" si="7"/>
        <v>586.08000000000004</v>
      </c>
      <c r="AK15" s="349"/>
      <c r="AL15" s="456">
        <f t="shared" si="8"/>
        <v>841.51099999999997</v>
      </c>
      <c r="AM15" s="498"/>
      <c r="AN15" s="330">
        <v>266.39999999999998</v>
      </c>
      <c r="AO15" s="330"/>
      <c r="AP15" s="330">
        <v>609.29999999999995</v>
      </c>
      <c r="AQ15" s="330"/>
      <c r="AR15" s="467">
        <f t="shared" si="3"/>
        <v>0</v>
      </c>
      <c r="AS15" s="267"/>
      <c r="AT15" s="271"/>
      <c r="AU15" s="271"/>
      <c r="AV15" s="271"/>
      <c r="AW15" s="271"/>
    </row>
    <row r="16" spans="1:49" ht="14.45" customHeight="1" x14ac:dyDescent="0.2">
      <c r="A16" s="262">
        <v>15</v>
      </c>
      <c r="B16" s="255">
        <v>15</v>
      </c>
      <c r="C16" s="256">
        <v>15</v>
      </c>
      <c r="D16" s="257">
        <v>15</v>
      </c>
      <c r="E16" s="258">
        <v>414</v>
      </c>
      <c r="F16" s="259" t="s">
        <v>390</v>
      </c>
      <c r="G16" s="20">
        <v>2</v>
      </c>
      <c r="H16" s="47" t="s">
        <v>619</v>
      </c>
      <c r="I16" s="260">
        <v>2242</v>
      </c>
      <c r="J16" s="261" t="s">
        <v>399</v>
      </c>
      <c r="K16" s="262">
        <v>0</v>
      </c>
      <c r="L16" s="262">
        <f t="shared" si="4"/>
        <v>208001000</v>
      </c>
      <c r="M16" s="259" t="s">
        <v>400</v>
      </c>
      <c r="N16" s="259"/>
      <c r="O16" s="263" t="s">
        <v>9</v>
      </c>
      <c r="P16" s="259" t="s">
        <v>15</v>
      </c>
      <c r="Q16" s="264">
        <v>21</v>
      </c>
      <c r="R16" s="265">
        <v>42</v>
      </c>
      <c r="S16" s="265">
        <f t="shared" si="5"/>
        <v>52.5</v>
      </c>
      <c r="T16" s="265">
        <f t="shared" si="6"/>
        <v>53</v>
      </c>
      <c r="U16" s="265">
        <v>53</v>
      </c>
      <c r="V16" s="265">
        <v>53</v>
      </c>
      <c r="W16" s="265">
        <v>4.41</v>
      </c>
      <c r="X16" s="265">
        <v>6.41</v>
      </c>
      <c r="Y16" s="384">
        <v>7.5</v>
      </c>
      <c r="Z16" s="265">
        <f>'SKLOP A'!J23</f>
        <v>0</v>
      </c>
      <c r="AA16" s="265">
        <v>4.41</v>
      </c>
      <c r="AB16" s="265">
        <v>1.4</v>
      </c>
      <c r="AC16" s="265">
        <f t="shared" si="0"/>
        <v>6.17</v>
      </c>
      <c r="AD16" s="265">
        <v>1.1000000000000001</v>
      </c>
      <c r="AE16" s="266">
        <v>7.051000000000001</v>
      </c>
      <c r="AF16" s="265">
        <v>1.1000000000000001</v>
      </c>
      <c r="AG16" s="266">
        <f t="shared" si="1"/>
        <v>8.25</v>
      </c>
      <c r="AH16" s="265">
        <f t="shared" si="2"/>
        <v>129.57</v>
      </c>
      <c r="AI16" s="358"/>
      <c r="AJ16" s="405">
        <f t="shared" si="7"/>
        <v>296.14200000000005</v>
      </c>
      <c r="AK16" s="349"/>
      <c r="AL16" s="456">
        <f t="shared" si="8"/>
        <v>437.25</v>
      </c>
      <c r="AM16" s="498"/>
      <c r="AN16" s="330">
        <v>134.61000000000001</v>
      </c>
      <c r="AO16" s="330"/>
      <c r="AP16" s="330">
        <v>315</v>
      </c>
      <c r="AQ16" s="330"/>
      <c r="AR16" s="467">
        <f t="shared" si="3"/>
        <v>0</v>
      </c>
      <c r="AS16" s="267"/>
      <c r="AT16" s="271"/>
      <c r="AU16" s="271"/>
      <c r="AV16" s="271"/>
      <c r="AW16" s="271"/>
    </row>
    <row r="17" spans="1:49" ht="14.45" customHeight="1" x14ac:dyDescent="0.2">
      <c r="A17" s="262">
        <v>16</v>
      </c>
      <c r="B17" s="255">
        <v>16</v>
      </c>
      <c r="C17" s="256">
        <v>16</v>
      </c>
      <c r="D17" s="257">
        <v>16</v>
      </c>
      <c r="E17" s="258">
        <v>415</v>
      </c>
      <c r="F17" s="259" t="s">
        <v>390</v>
      </c>
      <c r="G17" s="47">
        <v>2</v>
      </c>
      <c r="H17" s="47" t="s">
        <v>619</v>
      </c>
      <c r="I17" s="303">
        <v>2243</v>
      </c>
      <c r="J17" s="424" t="s">
        <v>401</v>
      </c>
      <c r="K17" s="434">
        <v>0</v>
      </c>
      <c r="L17" s="434">
        <f t="shared" si="4"/>
        <v>208001200</v>
      </c>
      <c r="M17" s="90" t="s">
        <v>402</v>
      </c>
      <c r="N17" s="259"/>
      <c r="O17" s="263" t="s">
        <v>9</v>
      </c>
      <c r="P17" s="259" t="s">
        <v>15</v>
      </c>
      <c r="Q17" s="264">
        <v>43</v>
      </c>
      <c r="R17" s="265">
        <v>86</v>
      </c>
      <c r="S17" s="265">
        <f t="shared" si="5"/>
        <v>107.5</v>
      </c>
      <c r="T17" s="265">
        <f t="shared" si="6"/>
        <v>108</v>
      </c>
      <c r="U17" s="265">
        <v>108</v>
      </c>
      <c r="V17" s="265">
        <v>108</v>
      </c>
      <c r="W17" s="265">
        <v>4.82</v>
      </c>
      <c r="X17" s="265">
        <v>7.01</v>
      </c>
      <c r="Y17" s="384">
        <v>8.57</v>
      </c>
      <c r="Z17" s="265">
        <f>'SKLOP A'!J24</f>
        <v>0</v>
      </c>
      <c r="AA17" s="265">
        <v>4.82</v>
      </c>
      <c r="AB17" s="265">
        <v>1.4</v>
      </c>
      <c r="AC17" s="265">
        <f t="shared" si="0"/>
        <v>6.75</v>
      </c>
      <c r="AD17" s="265">
        <v>1.1000000000000001</v>
      </c>
      <c r="AE17" s="266">
        <v>7.7110000000000003</v>
      </c>
      <c r="AF17" s="265">
        <v>1.1000000000000001</v>
      </c>
      <c r="AG17" s="266">
        <f t="shared" si="1"/>
        <v>9.4270000000000014</v>
      </c>
      <c r="AH17" s="265">
        <f t="shared" si="2"/>
        <v>290.25</v>
      </c>
      <c r="AI17" s="358"/>
      <c r="AJ17" s="405">
        <f t="shared" si="7"/>
        <v>663.14600000000007</v>
      </c>
      <c r="AK17" s="349"/>
      <c r="AL17" s="456">
        <f t="shared" si="8"/>
        <v>1018.1160000000001</v>
      </c>
      <c r="AM17" s="498"/>
      <c r="AN17" s="330">
        <v>301.43</v>
      </c>
      <c r="AO17" s="330"/>
      <c r="AP17" s="330">
        <v>737.02</v>
      </c>
      <c r="AQ17" s="330"/>
      <c r="AR17" s="467">
        <f t="shared" si="3"/>
        <v>0</v>
      </c>
      <c r="AS17" s="267"/>
      <c r="AT17" s="271"/>
      <c r="AU17" s="271"/>
      <c r="AV17" s="271"/>
      <c r="AW17" s="271"/>
    </row>
    <row r="18" spans="1:49" ht="14.45" customHeight="1" x14ac:dyDescent="0.2">
      <c r="A18" s="262">
        <v>17</v>
      </c>
      <c r="B18" s="255">
        <v>17</v>
      </c>
      <c r="C18" s="256">
        <v>17</v>
      </c>
      <c r="D18" s="257">
        <v>17</v>
      </c>
      <c r="E18" s="258">
        <v>416</v>
      </c>
      <c r="F18" s="259" t="s">
        <v>390</v>
      </c>
      <c r="G18" s="47">
        <v>2</v>
      </c>
      <c r="H18" s="47" t="s">
        <v>619</v>
      </c>
      <c r="I18" s="303">
        <v>2245</v>
      </c>
      <c r="J18" s="424" t="s">
        <v>403</v>
      </c>
      <c r="K18" s="434">
        <v>0</v>
      </c>
      <c r="L18" s="434">
        <f t="shared" si="4"/>
        <v>208001400</v>
      </c>
      <c r="M18" s="90" t="s">
        <v>404</v>
      </c>
      <c r="N18" s="259"/>
      <c r="O18" s="263" t="s">
        <v>9</v>
      </c>
      <c r="P18" s="259" t="s">
        <v>15</v>
      </c>
      <c r="Q18" s="264">
        <v>7</v>
      </c>
      <c r="R18" s="265">
        <v>14</v>
      </c>
      <c r="S18" s="265">
        <f t="shared" si="5"/>
        <v>17.5</v>
      </c>
      <c r="T18" s="265">
        <f t="shared" si="6"/>
        <v>18</v>
      </c>
      <c r="U18" s="265">
        <v>18</v>
      </c>
      <c r="V18" s="265">
        <v>18</v>
      </c>
      <c r="W18" s="265">
        <v>4.91</v>
      </c>
      <c r="X18" s="265">
        <v>7.08</v>
      </c>
      <c r="Y18" s="384">
        <v>8.06</v>
      </c>
      <c r="Z18" s="265">
        <f>'SKLOP A'!J25</f>
        <v>0</v>
      </c>
      <c r="AA18" s="265">
        <v>4.91</v>
      </c>
      <c r="AB18" s="265">
        <v>1.4</v>
      </c>
      <c r="AC18" s="265">
        <f t="shared" si="0"/>
        <v>6.87</v>
      </c>
      <c r="AD18" s="265">
        <v>1.1000000000000001</v>
      </c>
      <c r="AE18" s="266">
        <v>7.7880000000000011</v>
      </c>
      <c r="AF18" s="265">
        <v>1.1000000000000001</v>
      </c>
      <c r="AG18" s="266">
        <f t="shared" si="1"/>
        <v>8.8660000000000014</v>
      </c>
      <c r="AH18" s="265">
        <f t="shared" si="2"/>
        <v>48.09</v>
      </c>
      <c r="AI18" s="358"/>
      <c r="AJ18" s="405">
        <f t="shared" si="7"/>
        <v>109.03200000000001</v>
      </c>
      <c r="AK18" s="349"/>
      <c r="AL18" s="456">
        <f t="shared" si="8"/>
        <v>159.58800000000002</v>
      </c>
      <c r="AM18" s="498"/>
      <c r="AN18" s="330">
        <v>49.56</v>
      </c>
      <c r="AO18" s="330"/>
      <c r="AP18" s="330">
        <v>112.84</v>
      </c>
      <c r="AQ18" s="330"/>
      <c r="AR18" s="467">
        <f t="shared" si="3"/>
        <v>0</v>
      </c>
      <c r="AS18" s="267"/>
      <c r="AT18" s="271"/>
      <c r="AU18" s="271"/>
      <c r="AV18" s="271"/>
      <c r="AW18" s="271"/>
    </row>
    <row r="19" spans="1:49" ht="14.45" customHeight="1" x14ac:dyDescent="0.2">
      <c r="A19" s="262">
        <v>18</v>
      </c>
      <c r="B19" s="255">
        <v>18</v>
      </c>
      <c r="C19" s="256"/>
      <c r="D19" s="257">
        <v>18</v>
      </c>
      <c r="E19" s="258"/>
      <c r="F19" s="263" t="s">
        <v>390</v>
      </c>
      <c r="G19" s="47">
        <v>2</v>
      </c>
      <c r="H19" s="47" t="s">
        <v>619</v>
      </c>
      <c r="I19" s="435">
        <v>2206</v>
      </c>
      <c r="J19" s="276">
        <v>208001600</v>
      </c>
      <c r="K19" s="434">
        <v>0</v>
      </c>
      <c r="L19" s="434">
        <f t="shared" si="4"/>
        <v>208001600</v>
      </c>
      <c r="M19" s="436" t="s">
        <v>1511</v>
      </c>
      <c r="N19" s="259"/>
      <c r="O19" s="263" t="s">
        <v>9</v>
      </c>
      <c r="P19" s="259" t="s">
        <v>15</v>
      </c>
      <c r="Q19" s="264">
        <v>7</v>
      </c>
      <c r="R19" s="265">
        <v>14</v>
      </c>
      <c r="S19" s="265">
        <f t="shared" si="5"/>
        <v>17.5</v>
      </c>
      <c r="T19" s="265">
        <f t="shared" si="6"/>
        <v>18</v>
      </c>
      <c r="U19" s="265">
        <v>18</v>
      </c>
      <c r="V19" s="265">
        <v>18</v>
      </c>
      <c r="W19" s="265">
        <v>5.31</v>
      </c>
      <c r="X19" s="265">
        <v>7.39</v>
      </c>
      <c r="Y19" s="384">
        <v>8.6199999999999992</v>
      </c>
      <c r="Z19" s="265">
        <f>'SKLOP A'!J26</f>
        <v>0</v>
      </c>
      <c r="AA19" s="265">
        <v>5.31</v>
      </c>
      <c r="AB19" s="265">
        <v>1.4</v>
      </c>
      <c r="AC19" s="265">
        <f t="shared" si="0"/>
        <v>7.43</v>
      </c>
      <c r="AD19" s="265">
        <v>1.1000000000000001</v>
      </c>
      <c r="AE19" s="266">
        <v>8.1289999999999996</v>
      </c>
      <c r="AF19" s="265">
        <v>1.1000000000000001</v>
      </c>
      <c r="AG19" s="266">
        <f t="shared" si="1"/>
        <v>9.4819999999999993</v>
      </c>
      <c r="AH19" s="265">
        <f t="shared" si="2"/>
        <v>52.01</v>
      </c>
      <c r="AI19" s="358"/>
      <c r="AJ19" s="405">
        <f t="shared" si="7"/>
        <v>113.806</v>
      </c>
      <c r="AK19" s="349"/>
      <c r="AL19" s="456">
        <f t="shared" si="8"/>
        <v>170.67599999999999</v>
      </c>
      <c r="AM19" s="498"/>
      <c r="AN19" s="330">
        <v>51.73</v>
      </c>
      <c r="AO19" s="330"/>
      <c r="AP19" s="330">
        <v>120.67999999999999</v>
      </c>
      <c r="AQ19" s="330"/>
      <c r="AR19" s="467">
        <f t="shared" si="3"/>
        <v>0</v>
      </c>
      <c r="AS19" s="267"/>
      <c r="AT19" s="271"/>
      <c r="AU19" s="271"/>
      <c r="AV19" s="271"/>
      <c r="AW19" s="271"/>
    </row>
    <row r="20" spans="1:49" ht="14.45" customHeight="1" x14ac:dyDescent="0.2">
      <c r="A20" s="262">
        <v>19</v>
      </c>
      <c r="B20" s="255">
        <v>19</v>
      </c>
      <c r="C20" s="256"/>
      <c r="D20" s="257">
        <v>19</v>
      </c>
      <c r="E20" s="258"/>
      <c r="F20" s="263" t="s">
        <v>390</v>
      </c>
      <c r="G20" s="47">
        <v>2</v>
      </c>
      <c r="H20" s="47" t="s">
        <v>619</v>
      </c>
      <c r="I20" s="435">
        <v>9122</v>
      </c>
      <c r="J20" s="276">
        <v>208001700</v>
      </c>
      <c r="K20" s="434">
        <v>0</v>
      </c>
      <c r="L20" s="434">
        <f t="shared" si="4"/>
        <v>208001700</v>
      </c>
      <c r="M20" s="436" t="s">
        <v>1512</v>
      </c>
      <c r="N20" s="259"/>
      <c r="O20" s="263" t="s">
        <v>9</v>
      </c>
      <c r="P20" s="259" t="s">
        <v>15</v>
      </c>
      <c r="Q20" s="264">
        <v>2</v>
      </c>
      <c r="R20" s="265">
        <v>4</v>
      </c>
      <c r="S20" s="265">
        <f t="shared" si="5"/>
        <v>5</v>
      </c>
      <c r="T20" s="265">
        <f t="shared" si="6"/>
        <v>5</v>
      </c>
      <c r="U20" s="265">
        <v>5</v>
      </c>
      <c r="V20" s="265">
        <v>5</v>
      </c>
      <c r="W20" s="265">
        <v>8.0399999999999991</v>
      </c>
      <c r="X20" s="265">
        <v>11.19</v>
      </c>
      <c r="Y20" s="384">
        <v>13.54</v>
      </c>
      <c r="Z20" s="265">
        <f>'SKLOP A'!J27</f>
        <v>0</v>
      </c>
      <c r="AA20" s="265">
        <v>8.0399999999999991</v>
      </c>
      <c r="AB20" s="265">
        <v>1.4</v>
      </c>
      <c r="AC20" s="265">
        <f t="shared" si="0"/>
        <v>11.26</v>
      </c>
      <c r="AD20" s="265">
        <v>1.1000000000000001</v>
      </c>
      <c r="AE20" s="266">
        <v>12.309000000000001</v>
      </c>
      <c r="AF20" s="265">
        <v>1.1000000000000001</v>
      </c>
      <c r="AG20" s="266">
        <f t="shared" si="1"/>
        <v>14.894</v>
      </c>
      <c r="AH20" s="265">
        <f t="shared" si="2"/>
        <v>22.52</v>
      </c>
      <c r="AI20" s="358"/>
      <c r="AJ20" s="405">
        <f t="shared" si="7"/>
        <v>49.236000000000004</v>
      </c>
      <c r="AK20" s="349"/>
      <c r="AL20" s="456">
        <f t="shared" si="8"/>
        <v>74.47</v>
      </c>
      <c r="AM20" s="498"/>
      <c r="AN20" s="330">
        <v>22.38</v>
      </c>
      <c r="AO20" s="330"/>
      <c r="AP20" s="330">
        <v>54.16</v>
      </c>
      <c r="AQ20" s="330"/>
      <c r="AR20" s="467">
        <f t="shared" si="3"/>
        <v>0</v>
      </c>
      <c r="AS20" s="267"/>
      <c r="AT20" s="271"/>
      <c r="AU20" s="271"/>
      <c r="AV20" s="271"/>
      <c r="AW20" s="271"/>
    </row>
    <row r="21" spans="1:49" ht="14.45" customHeight="1" x14ac:dyDescent="0.2">
      <c r="A21" s="262">
        <v>20</v>
      </c>
      <c r="B21" s="255">
        <v>20</v>
      </c>
      <c r="C21" s="256"/>
      <c r="D21" s="257">
        <v>20</v>
      </c>
      <c r="E21" s="258"/>
      <c r="F21" s="263" t="s">
        <v>390</v>
      </c>
      <c r="G21" s="47">
        <v>2</v>
      </c>
      <c r="H21" s="47" t="s">
        <v>619</v>
      </c>
      <c r="I21" s="435">
        <v>9798</v>
      </c>
      <c r="J21" s="276">
        <v>208001910</v>
      </c>
      <c r="K21" s="434">
        <v>0</v>
      </c>
      <c r="L21" s="434">
        <f t="shared" si="4"/>
        <v>208001910</v>
      </c>
      <c r="M21" s="436" t="s">
        <v>1514</v>
      </c>
      <c r="N21" s="259"/>
      <c r="O21" s="263" t="s">
        <v>9</v>
      </c>
      <c r="P21" s="259" t="s">
        <v>15</v>
      </c>
      <c r="Q21" s="264">
        <v>4</v>
      </c>
      <c r="R21" s="265">
        <v>8</v>
      </c>
      <c r="S21" s="265">
        <f t="shared" si="5"/>
        <v>10</v>
      </c>
      <c r="T21" s="265">
        <f t="shared" si="6"/>
        <v>10</v>
      </c>
      <c r="U21" s="265">
        <v>10</v>
      </c>
      <c r="V21" s="265">
        <v>10</v>
      </c>
      <c r="W21" s="265">
        <v>9.7799999999999994</v>
      </c>
      <c r="X21" s="265">
        <v>13.61</v>
      </c>
      <c r="Y21" s="384">
        <v>16.47</v>
      </c>
      <c r="Z21" s="265">
        <f>'SKLOP A'!J28</f>
        <v>0</v>
      </c>
      <c r="AA21" s="265">
        <v>9.7799999999999994</v>
      </c>
      <c r="AB21" s="265">
        <v>1.4</v>
      </c>
      <c r="AC21" s="265">
        <f t="shared" si="0"/>
        <v>13.69</v>
      </c>
      <c r="AD21" s="265">
        <v>1.1000000000000001</v>
      </c>
      <c r="AE21" s="266">
        <v>14.971</v>
      </c>
      <c r="AF21" s="265">
        <v>1.1000000000000001</v>
      </c>
      <c r="AG21" s="266">
        <f t="shared" si="1"/>
        <v>18.117000000000001</v>
      </c>
      <c r="AH21" s="265">
        <f t="shared" si="2"/>
        <v>54.76</v>
      </c>
      <c r="AI21" s="358"/>
      <c r="AJ21" s="405">
        <f t="shared" si="7"/>
        <v>119.768</v>
      </c>
      <c r="AK21" s="349"/>
      <c r="AL21" s="456">
        <f t="shared" si="8"/>
        <v>181.17000000000002</v>
      </c>
      <c r="AM21" s="498"/>
      <c r="AN21" s="330">
        <v>54.44</v>
      </c>
      <c r="AO21" s="330"/>
      <c r="AP21" s="330">
        <v>131.76</v>
      </c>
      <c r="AQ21" s="330"/>
      <c r="AR21" s="467">
        <f t="shared" si="3"/>
        <v>0</v>
      </c>
      <c r="AS21" s="267"/>
      <c r="AT21" s="271"/>
      <c r="AU21" s="271"/>
      <c r="AV21" s="271"/>
      <c r="AW21" s="271"/>
    </row>
    <row r="22" spans="1:49" ht="14.45" customHeight="1" x14ac:dyDescent="0.2">
      <c r="A22" s="262">
        <v>21</v>
      </c>
      <c r="B22" s="255">
        <v>21</v>
      </c>
      <c r="C22" s="256"/>
      <c r="D22" s="257">
        <v>21</v>
      </c>
      <c r="E22" s="258"/>
      <c r="F22" s="263" t="s">
        <v>390</v>
      </c>
      <c r="G22" s="47">
        <v>2</v>
      </c>
      <c r="H22" s="47" t="s">
        <v>619</v>
      </c>
      <c r="I22" s="435">
        <v>9139</v>
      </c>
      <c r="J22" s="276">
        <v>208002000</v>
      </c>
      <c r="K22" s="434">
        <v>0</v>
      </c>
      <c r="L22" s="434">
        <f t="shared" si="4"/>
        <v>208002000</v>
      </c>
      <c r="M22" s="436" t="s">
        <v>1513</v>
      </c>
      <c r="N22" s="259"/>
      <c r="O22" s="263" t="s">
        <v>9</v>
      </c>
      <c r="P22" s="259" t="s">
        <v>15</v>
      </c>
      <c r="Q22" s="264">
        <v>10</v>
      </c>
      <c r="R22" s="265">
        <v>20</v>
      </c>
      <c r="S22" s="265">
        <f t="shared" si="5"/>
        <v>25</v>
      </c>
      <c r="T22" s="265">
        <f t="shared" si="6"/>
        <v>25</v>
      </c>
      <c r="U22" s="265">
        <v>25</v>
      </c>
      <c r="V22" s="265">
        <v>25</v>
      </c>
      <c r="W22" s="265">
        <v>10.47</v>
      </c>
      <c r="X22" s="265">
        <v>14.57</v>
      </c>
      <c r="Y22" s="384">
        <v>17.63</v>
      </c>
      <c r="Z22" s="265">
        <f>'SKLOP A'!J29</f>
        <v>0</v>
      </c>
      <c r="AA22" s="265">
        <v>10.47</v>
      </c>
      <c r="AB22" s="265">
        <v>1.4</v>
      </c>
      <c r="AC22" s="265">
        <f t="shared" si="0"/>
        <v>14.66</v>
      </c>
      <c r="AD22" s="265">
        <v>1.1000000000000001</v>
      </c>
      <c r="AE22" s="266">
        <v>16.027000000000001</v>
      </c>
      <c r="AF22" s="265">
        <v>1.1000000000000001</v>
      </c>
      <c r="AG22" s="266">
        <f t="shared" si="1"/>
        <v>19.393000000000001</v>
      </c>
      <c r="AH22" s="265">
        <f t="shared" si="2"/>
        <v>146.6</v>
      </c>
      <c r="AI22" s="358"/>
      <c r="AJ22" s="405">
        <f t="shared" si="7"/>
        <v>320.54000000000002</v>
      </c>
      <c r="AK22" s="349"/>
      <c r="AL22" s="456">
        <f t="shared" si="8"/>
        <v>484.82500000000005</v>
      </c>
      <c r="AM22" s="498"/>
      <c r="AN22" s="330">
        <v>145.69999999999999</v>
      </c>
      <c r="AO22" s="330"/>
      <c r="AP22" s="330">
        <v>352.59999999999997</v>
      </c>
      <c r="AQ22" s="330"/>
      <c r="AR22" s="467">
        <f t="shared" si="3"/>
        <v>0</v>
      </c>
      <c r="AS22" s="267"/>
      <c r="AT22" s="271"/>
      <c r="AU22" s="271"/>
      <c r="AV22" s="271"/>
      <c r="AW22" s="271"/>
    </row>
    <row r="23" spans="1:49" ht="14.45" customHeight="1" x14ac:dyDescent="0.2">
      <c r="A23" s="262">
        <v>22</v>
      </c>
      <c r="B23" s="255">
        <v>22</v>
      </c>
      <c r="C23" s="256"/>
      <c r="D23" s="257">
        <v>22</v>
      </c>
      <c r="E23" s="258"/>
      <c r="F23" s="263" t="s">
        <v>226</v>
      </c>
      <c r="G23" s="47">
        <v>3</v>
      </c>
      <c r="H23" s="47" t="s">
        <v>660</v>
      </c>
      <c r="I23" s="435">
        <v>3312</v>
      </c>
      <c r="J23" s="276">
        <v>202800120</v>
      </c>
      <c r="K23" s="434">
        <v>0</v>
      </c>
      <c r="L23" s="434">
        <f t="shared" si="4"/>
        <v>202800120</v>
      </c>
      <c r="M23" s="436" t="s">
        <v>1516</v>
      </c>
      <c r="N23" s="259"/>
      <c r="O23" s="263" t="s">
        <v>9</v>
      </c>
      <c r="P23" s="259" t="s">
        <v>15</v>
      </c>
      <c r="Q23" s="264">
        <v>1</v>
      </c>
      <c r="R23" s="265">
        <v>2</v>
      </c>
      <c r="S23" s="265">
        <f t="shared" si="5"/>
        <v>2.5</v>
      </c>
      <c r="T23" s="265">
        <f t="shared" si="6"/>
        <v>3</v>
      </c>
      <c r="U23" s="265">
        <v>3</v>
      </c>
      <c r="V23" s="265">
        <v>3</v>
      </c>
      <c r="W23" s="265">
        <v>28.57</v>
      </c>
      <c r="X23" s="265">
        <v>39.71</v>
      </c>
      <c r="Y23" s="384">
        <v>42.25</v>
      </c>
      <c r="Z23" s="265">
        <f>'SKLOP A'!J30</f>
        <v>0</v>
      </c>
      <c r="AA23" s="265">
        <v>28.57</v>
      </c>
      <c r="AB23" s="265">
        <v>1.4</v>
      </c>
      <c r="AC23" s="265">
        <f t="shared" si="0"/>
        <v>40</v>
      </c>
      <c r="AD23" s="265">
        <v>1.1000000000000001</v>
      </c>
      <c r="AE23" s="266">
        <v>43.681000000000004</v>
      </c>
      <c r="AF23" s="265">
        <v>1.1000000000000001</v>
      </c>
      <c r="AG23" s="266">
        <f t="shared" si="1"/>
        <v>46.475000000000001</v>
      </c>
      <c r="AH23" s="265">
        <f t="shared" si="2"/>
        <v>40</v>
      </c>
      <c r="AI23" s="358"/>
      <c r="AJ23" s="405">
        <f t="shared" si="7"/>
        <v>87.362000000000009</v>
      </c>
      <c r="AK23" s="349"/>
      <c r="AL23" s="456">
        <f t="shared" si="8"/>
        <v>139.42500000000001</v>
      </c>
      <c r="AM23" s="498"/>
      <c r="AN23" s="330">
        <v>39.71</v>
      </c>
      <c r="AO23" s="330"/>
      <c r="AP23" s="330">
        <v>84.5</v>
      </c>
      <c r="AQ23" s="330"/>
      <c r="AR23" s="467">
        <f t="shared" si="3"/>
        <v>0</v>
      </c>
      <c r="AS23" s="267"/>
      <c r="AT23" s="271"/>
      <c r="AU23" s="271"/>
      <c r="AV23" s="271"/>
      <c r="AW23" s="271"/>
    </row>
    <row r="24" spans="1:49" ht="14.45" customHeight="1" x14ac:dyDescent="0.2">
      <c r="A24" s="262">
        <v>23</v>
      </c>
      <c r="B24" s="255">
        <v>23</v>
      </c>
      <c r="C24" s="256">
        <v>18</v>
      </c>
      <c r="D24" s="257">
        <v>23</v>
      </c>
      <c r="E24" s="258">
        <v>270</v>
      </c>
      <c r="F24" s="259" t="s">
        <v>226</v>
      </c>
      <c r="G24" s="47">
        <v>3</v>
      </c>
      <c r="H24" s="47" t="s">
        <v>660</v>
      </c>
      <c r="I24" s="303">
        <v>3313</v>
      </c>
      <c r="J24" s="424" t="s">
        <v>227</v>
      </c>
      <c r="K24" s="434">
        <v>0</v>
      </c>
      <c r="L24" s="434">
        <f t="shared" si="4"/>
        <v>202800320</v>
      </c>
      <c r="M24" s="90" t="s">
        <v>228</v>
      </c>
      <c r="N24" s="259"/>
      <c r="O24" s="263" t="s">
        <v>9</v>
      </c>
      <c r="P24" s="259" t="s">
        <v>15</v>
      </c>
      <c r="Q24" s="264">
        <v>14</v>
      </c>
      <c r="R24" s="265">
        <v>28</v>
      </c>
      <c r="S24" s="265">
        <f t="shared" si="5"/>
        <v>35</v>
      </c>
      <c r="T24" s="265">
        <f t="shared" si="6"/>
        <v>35</v>
      </c>
      <c r="U24" s="265">
        <v>35</v>
      </c>
      <c r="V24" s="265">
        <v>35</v>
      </c>
      <c r="W24" s="265">
        <v>42.35</v>
      </c>
      <c r="X24" s="265">
        <v>57.12</v>
      </c>
      <c r="Y24" s="384">
        <v>59.16</v>
      </c>
      <c r="Z24" s="265">
        <f>'SKLOP A'!J31</f>
        <v>0</v>
      </c>
      <c r="AA24" s="265">
        <v>42.35</v>
      </c>
      <c r="AB24" s="265">
        <v>1.4</v>
      </c>
      <c r="AC24" s="265">
        <f t="shared" si="0"/>
        <v>59.29</v>
      </c>
      <c r="AD24" s="265">
        <v>1.1000000000000001</v>
      </c>
      <c r="AE24" s="266">
        <v>62.832000000000001</v>
      </c>
      <c r="AF24" s="265">
        <v>1.1000000000000001</v>
      </c>
      <c r="AG24" s="266">
        <f t="shared" si="1"/>
        <v>65.076000000000008</v>
      </c>
      <c r="AH24" s="265">
        <f t="shared" si="2"/>
        <v>830.06</v>
      </c>
      <c r="AI24" s="358"/>
      <c r="AJ24" s="405">
        <f t="shared" si="7"/>
        <v>1759.296</v>
      </c>
      <c r="AK24" s="349"/>
      <c r="AL24" s="456">
        <f t="shared" si="8"/>
        <v>2277.6600000000003</v>
      </c>
      <c r="AM24" s="498"/>
      <c r="AN24" s="330">
        <v>799.68</v>
      </c>
      <c r="AO24" s="330"/>
      <c r="AP24" s="330">
        <v>1656.48</v>
      </c>
      <c r="AQ24" s="330"/>
      <c r="AR24" s="467">
        <f t="shared" si="3"/>
        <v>0</v>
      </c>
      <c r="AS24" s="267"/>
      <c r="AT24" s="271"/>
      <c r="AU24" s="271"/>
      <c r="AV24" s="271"/>
      <c r="AW24" s="271"/>
    </row>
    <row r="25" spans="1:49" ht="14.45" customHeight="1" x14ac:dyDescent="0.2">
      <c r="A25" s="262">
        <v>24</v>
      </c>
      <c r="B25" s="255">
        <v>24</v>
      </c>
      <c r="C25" s="256">
        <v>19</v>
      </c>
      <c r="D25" s="257">
        <v>24</v>
      </c>
      <c r="E25" s="258">
        <v>271</v>
      </c>
      <c r="F25" s="259" t="s">
        <v>226</v>
      </c>
      <c r="G25" s="47">
        <v>3</v>
      </c>
      <c r="H25" s="47" t="s">
        <v>660</v>
      </c>
      <c r="I25" s="303">
        <v>3314</v>
      </c>
      <c r="J25" s="424" t="s">
        <v>229</v>
      </c>
      <c r="K25" s="434">
        <v>0</v>
      </c>
      <c r="L25" s="434">
        <f t="shared" si="4"/>
        <v>202800420</v>
      </c>
      <c r="M25" s="90" t="s">
        <v>230</v>
      </c>
      <c r="N25" s="259"/>
      <c r="O25" s="263" t="s">
        <v>9</v>
      </c>
      <c r="P25" s="259" t="s">
        <v>15</v>
      </c>
      <c r="Q25" s="264">
        <v>1</v>
      </c>
      <c r="R25" s="265">
        <v>2</v>
      </c>
      <c r="S25" s="265">
        <f t="shared" si="5"/>
        <v>2.5</v>
      </c>
      <c r="T25" s="265">
        <f t="shared" si="6"/>
        <v>3</v>
      </c>
      <c r="U25" s="265">
        <v>3</v>
      </c>
      <c r="V25" s="265">
        <v>3</v>
      </c>
      <c r="W25" s="265">
        <v>45.36</v>
      </c>
      <c r="X25" s="265">
        <v>59.85</v>
      </c>
      <c r="Y25" s="384">
        <v>62.7</v>
      </c>
      <c r="Z25" s="265">
        <f>'SKLOP A'!J32</f>
        <v>0</v>
      </c>
      <c r="AA25" s="265">
        <v>45.36</v>
      </c>
      <c r="AB25" s="265">
        <v>1.4</v>
      </c>
      <c r="AC25" s="265">
        <f t="shared" si="0"/>
        <v>63.5</v>
      </c>
      <c r="AD25" s="265">
        <v>1.1000000000000001</v>
      </c>
      <c r="AE25" s="266">
        <v>65.835000000000008</v>
      </c>
      <c r="AF25" s="265">
        <v>1.1000000000000001</v>
      </c>
      <c r="AG25" s="266">
        <f t="shared" si="1"/>
        <v>68.970000000000013</v>
      </c>
      <c r="AH25" s="265">
        <f t="shared" si="2"/>
        <v>63.5</v>
      </c>
      <c r="AI25" s="358"/>
      <c r="AJ25" s="405">
        <f t="shared" si="7"/>
        <v>131.67000000000002</v>
      </c>
      <c r="AK25" s="349"/>
      <c r="AL25" s="456">
        <f t="shared" si="8"/>
        <v>206.91000000000003</v>
      </c>
      <c r="AM25" s="498"/>
      <c r="AN25" s="330">
        <v>59.85</v>
      </c>
      <c r="AO25" s="330"/>
      <c r="AP25" s="330">
        <v>125.4</v>
      </c>
      <c r="AQ25" s="330"/>
      <c r="AR25" s="467">
        <f t="shared" si="3"/>
        <v>0</v>
      </c>
      <c r="AS25" s="267"/>
      <c r="AT25" s="271"/>
      <c r="AU25" s="271"/>
      <c r="AV25" s="271"/>
      <c r="AW25" s="271"/>
    </row>
    <row r="26" spans="1:49" ht="14.45" customHeight="1" x14ac:dyDescent="0.2">
      <c r="A26" s="262">
        <v>25</v>
      </c>
      <c r="B26" s="255">
        <v>25</v>
      </c>
      <c r="C26" s="256"/>
      <c r="D26" s="257">
        <v>25</v>
      </c>
      <c r="E26" s="258"/>
      <c r="F26" s="263" t="s">
        <v>226</v>
      </c>
      <c r="G26" s="47">
        <v>3</v>
      </c>
      <c r="H26" s="47" t="s">
        <v>660</v>
      </c>
      <c r="I26" s="435">
        <v>3315</v>
      </c>
      <c r="J26" s="276">
        <v>202800520</v>
      </c>
      <c r="K26" s="434">
        <v>0</v>
      </c>
      <c r="L26" s="434">
        <f t="shared" si="4"/>
        <v>202800520</v>
      </c>
      <c r="M26" s="436" t="s">
        <v>1617</v>
      </c>
      <c r="N26" s="259"/>
      <c r="O26" s="263" t="s">
        <v>9</v>
      </c>
      <c r="P26" s="259" t="s">
        <v>15</v>
      </c>
      <c r="Q26" s="264">
        <v>1</v>
      </c>
      <c r="R26" s="265">
        <v>2</v>
      </c>
      <c r="S26" s="265">
        <f t="shared" si="5"/>
        <v>2.5</v>
      </c>
      <c r="T26" s="265">
        <f t="shared" si="6"/>
        <v>3</v>
      </c>
      <c r="U26" s="265">
        <v>3</v>
      </c>
      <c r="V26" s="265">
        <v>3</v>
      </c>
      <c r="W26" s="265">
        <v>46.9</v>
      </c>
      <c r="X26" s="265">
        <v>61.95</v>
      </c>
      <c r="Y26" s="384">
        <v>65.489999999999995</v>
      </c>
      <c r="Z26" s="265">
        <f>'SKLOP A'!J33</f>
        <v>0</v>
      </c>
      <c r="AA26" s="265">
        <v>46.9</v>
      </c>
      <c r="AB26" s="265">
        <v>1.4</v>
      </c>
      <c r="AC26" s="265">
        <f t="shared" si="0"/>
        <v>65.66</v>
      </c>
      <c r="AD26" s="265">
        <v>1.1000000000000001</v>
      </c>
      <c r="AE26" s="266">
        <v>68.14500000000001</v>
      </c>
      <c r="AF26" s="265">
        <v>1.1000000000000001</v>
      </c>
      <c r="AG26" s="266">
        <f t="shared" si="1"/>
        <v>72.039000000000001</v>
      </c>
      <c r="AH26" s="265">
        <f t="shared" si="2"/>
        <v>65.66</v>
      </c>
      <c r="AI26" s="358"/>
      <c r="AJ26" s="405">
        <f t="shared" si="7"/>
        <v>136.29000000000002</v>
      </c>
      <c r="AK26" s="349"/>
      <c r="AL26" s="456">
        <f t="shared" si="8"/>
        <v>216.11700000000002</v>
      </c>
      <c r="AM26" s="498"/>
      <c r="AN26" s="330">
        <v>61.95</v>
      </c>
      <c r="AO26" s="330"/>
      <c r="AP26" s="330">
        <v>130.97999999999999</v>
      </c>
      <c r="AQ26" s="330"/>
      <c r="AR26" s="467">
        <f t="shared" si="3"/>
        <v>0</v>
      </c>
      <c r="AS26" s="267"/>
      <c r="AT26" s="271"/>
      <c r="AU26" s="271"/>
      <c r="AV26" s="271"/>
      <c r="AW26" s="271"/>
    </row>
    <row r="27" spans="1:49" ht="14.45" customHeight="1" x14ac:dyDescent="0.2">
      <c r="A27" s="262">
        <v>26</v>
      </c>
      <c r="B27" s="255">
        <v>26</v>
      </c>
      <c r="C27" s="256"/>
      <c r="D27" s="257">
        <v>26</v>
      </c>
      <c r="E27" s="258"/>
      <c r="F27" s="263" t="s">
        <v>226</v>
      </c>
      <c r="G27" s="47">
        <v>3</v>
      </c>
      <c r="H27" s="47" t="s">
        <v>660</v>
      </c>
      <c r="I27" s="435">
        <v>3273</v>
      </c>
      <c r="J27" s="276">
        <v>202800620</v>
      </c>
      <c r="K27" s="434">
        <v>0</v>
      </c>
      <c r="L27" s="434">
        <f t="shared" si="4"/>
        <v>202800620</v>
      </c>
      <c r="M27" s="436" t="s">
        <v>1515</v>
      </c>
      <c r="N27" s="259"/>
      <c r="O27" s="263" t="s">
        <v>9</v>
      </c>
      <c r="P27" s="259" t="s">
        <v>15</v>
      </c>
      <c r="Q27" s="264">
        <v>1</v>
      </c>
      <c r="R27" s="265">
        <v>2</v>
      </c>
      <c r="S27" s="265">
        <f t="shared" si="5"/>
        <v>2.5</v>
      </c>
      <c r="T27" s="265">
        <f t="shared" si="6"/>
        <v>3</v>
      </c>
      <c r="U27" s="265">
        <v>3</v>
      </c>
      <c r="V27" s="265">
        <v>3</v>
      </c>
      <c r="W27" s="265">
        <v>59.56</v>
      </c>
      <c r="X27" s="265">
        <v>83.47</v>
      </c>
      <c r="Y27" s="384">
        <v>88.25</v>
      </c>
      <c r="Z27" s="265">
        <f>'SKLOP A'!J34</f>
        <v>0</v>
      </c>
      <c r="AA27" s="265">
        <v>59.56</v>
      </c>
      <c r="AB27" s="265">
        <v>1.4</v>
      </c>
      <c r="AC27" s="265">
        <f t="shared" si="0"/>
        <v>83.38</v>
      </c>
      <c r="AD27" s="265">
        <v>1.1000000000000001</v>
      </c>
      <c r="AE27" s="266">
        <v>91.817000000000007</v>
      </c>
      <c r="AF27" s="265">
        <v>1.1000000000000001</v>
      </c>
      <c r="AG27" s="266">
        <f t="shared" si="1"/>
        <v>97.075000000000003</v>
      </c>
      <c r="AH27" s="265">
        <f t="shared" si="2"/>
        <v>83.38</v>
      </c>
      <c r="AI27" s="358"/>
      <c r="AJ27" s="405">
        <f t="shared" si="7"/>
        <v>183.63400000000001</v>
      </c>
      <c r="AK27" s="349"/>
      <c r="AL27" s="456">
        <f t="shared" si="8"/>
        <v>291.22500000000002</v>
      </c>
      <c r="AM27" s="498"/>
      <c r="AN27" s="330">
        <v>83.47</v>
      </c>
      <c r="AO27" s="330"/>
      <c r="AP27" s="330">
        <v>176.5</v>
      </c>
      <c r="AQ27" s="330"/>
      <c r="AR27" s="467">
        <f t="shared" si="3"/>
        <v>0</v>
      </c>
      <c r="AS27" s="267"/>
      <c r="AT27" s="271"/>
      <c r="AU27" s="271"/>
      <c r="AV27" s="271"/>
      <c r="AW27" s="271"/>
    </row>
    <row r="28" spans="1:49" ht="14.45" customHeight="1" x14ac:dyDescent="0.2">
      <c r="A28" s="262">
        <v>27</v>
      </c>
      <c r="B28" s="255">
        <v>27</v>
      </c>
      <c r="C28" s="256">
        <v>20</v>
      </c>
      <c r="D28" s="257">
        <v>27</v>
      </c>
      <c r="E28" s="258">
        <v>342</v>
      </c>
      <c r="F28" s="259" t="s">
        <v>286</v>
      </c>
      <c r="G28" s="47">
        <v>3</v>
      </c>
      <c r="H28" s="47" t="s">
        <v>660</v>
      </c>
      <c r="I28" s="303">
        <v>3319</v>
      </c>
      <c r="J28" s="424" t="s">
        <v>287</v>
      </c>
      <c r="K28" s="434">
        <v>0</v>
      </c>
      <c r="L28" s="434">
        <f t="shared" si="4"/>
        <v>203000020</v>
      </c>
      <c r="M28" s="90" t="s">
        <v>1132</v>
      </c>
      <c r="N28" s="259"/>
      <c r="O28" s="263" t="s">
        <v>9</v>
      </c>
      <c r="P28" s="259" t="s">
        <v>15</v>
      </c>
      <c r="Q28" s="264">
        <v>3</v>
      </c>
      <c r="R28" s="265">
        <v>6</v>
      </c>
      <c r="S28" s="265">
        <f t="shared" si="5"/>
        <v>7.5</v>
      </c>
      <c r="T28" s="265">
        <f t="shared" si="6"/>
        <v>8</v>
      </c>
      <c r="U28" s="265">
        <v>8</v>
      </c>
      <c r="V28" s="265">
        <v>8</v>
      </c>
      <c r="W28" s="265">
        <v>23.75</v>
      </c>
      <c r="X28" s="265">
        <v>33.4</v>
      </c>
      <c r="Y28" s="384">
        <v>35.07</v>
      </c>
      <c r="Z28" s="265">
        <f>'SKLOP A'!J35</f>
        <v>0</v>
      </c>
      <c r="AA28" s="265">
        <v>23.75</v>
      </c>
      <c r="AB28" s="265">
        <v>1.4</v>
      </c>
      <c r="AC28" s="265">
        <f t="shared" si="0"/>
        <v>33.25</v>
      </c>
      <c r="AD28" s="265">
        <v>1.1000000000000001</v>
      </c>
      <c r="AE28" s="266">
        <v>36.74</v>
      </c>
      <c r="AF28" s="265">
        <v>1.1000000000000001</v>
      </c>
      <c r="AG28" s="266">
        <f t="shared" si="1"/>
        <v>38.577000000000005</v>
      </c>
      <c r="AH28" s="265">
        <f t="shared" si="2"/>
        <v>99.75</v>
      </c>
      <c r="AI28" s="358"/>
      <c r="AJ28" s="405">
        <f t="shared" si="7"/>
        <v>220.44</v>
      </c>
      <c r="AK28" s="349"/>
      <c r="AL28" s="456">
        <f t="shared" si="8"/>
        <v>308.61600000000004</v>
      </c>
      <c r="AM28" s="498"/>
      <c r="AN28" s="330">
        <v>100.19999999999999</v>
      </c>
      <c r="AO28" s="330"/>
      <c r="AP28" s="330">
        <v>210.42000000000002</v>
      </c>
      <c r="AQ28" s="330"/>
      <c r="AR28" s="467">
        <f t="shared" si="3"/>
        <v>0</v>
      </c>
      <c r="AS28" s="267"/>
      <c r="AT28" s="271"/>
      <c r="AU28" s="271"/>
      <c r="AV28" s="271"/>
      <c r="AW28" s="271"/>
    </row>
    <row r="29" spans="1:49" ht="14.45" customHeight="1" x14ac:dyDescent="0.2">
      <c r="A29" s="262">
        <v>28</v>
      </c>
      <c r="B29" s="255">
        <v>28</v>
      </c>
      <c r="C29" s="256">
        <v>21</v>
      </c>
      <c r="D29" s="257">
        <v>28</v>
      </c>
      <c r="E29" s="258">
        <v>343</v>
      </c>
      <c r="F29" s="259" t="s">
        <v>286</v>
      </c>
      <c r="G29" s="47">
        <v>3</v>
      </c>
      <c r="H29" s="47" t="s">
        <v>660</v>
      </c>
      <c r="I29" s="303">
        <v>3056</v>
      </c>
      <c r="J29" s="424" t="s">
        <v>1349</v>
      </c>
      <c r="K29" s="434">
        <v>0</v>
      </c>
      <c r="L29" s="434">
        <f t="shared" si="4"/>
        <v>203000120</v>
      </c>
      <c r="M29" s="90" t="s">
        <v>1254</v>
      </c>
      <c r="N29" s="259"/>
      <c r="O29" s="263" t="s">
        <v>9</v>
      </c>
      <c r="P29" s="259" t="s">
        <v>15</v>
      </c>
      <c r="Q29" s="264">
        <v>1</v>
      </c>
      <c r="R29" s="265">
        <v>2</v>
      </c>
      <c r="S29" s="265">
        <f t="shared" si="5"/>
        <v>2.5</v>
      </c>
      <c r="T29" s="265">
        <f t="shared" si="6"/>
        <v>3</v>
      </c>
      <c r="U29" s="265">
        <v>3</v>
      </c>
      <c r="V29" s="265">
        <v>3</v>
      </c>
      <c r="W29" s="265">
        <v>27.36</v>
      </c>
      <c r="X29" s="265">
        <v>36.29</v>
      </c>
      <c r="Y29" s="384">
        <v>40.11</v>
      </c>
      <c r="Z29" s="265">
        <f>'SKLOP A'!J36</f>
        <v>0</v>
      </c>
      <c r="AA29" s="265">
        <v>27.36</v>
      </c>
      <c r="AB29" s="265">
        <v>1.4</v>
      </c>
      <c r="AC29" s="265">
        <f t="shared" si="0"/>
        <v>38.299999999999997</v>
      </c>
      <c r="AD29" s="265">
        <v>1.1000000000000001</v>
      </c>
      <c r="AE29" s="266">
        <v>39.919000000000004</v>
      </c>
      <c r="AF29" s="265">
        <v>1.1000000000000001</v>
      </c>
      <c r="AG29" s="266">
        <f t="shared" si="1"/>
        <v>44.121000000000002</v>
      </c>
      <c r="AH29" s="265">
        <f t="shared" si="2"/>
        <v>38.299999999999997</v>
      </c>
      <c r="AI29" s="358"/>
      <c r="AJ29" s="405">
        <f t="shared" si="7"/>
        <v>79.838000000000008</v>
      </c>
      <c r="AK29" s="349"/>
      <c r="AL29" s="456">
        <f t="shared" si="8"/>
        <v>132.363</v>
      </c>
      <c r="AM29" s="498"/>
      <c r="AN29" s="330">
        <v>36.29</v>
      </c>
      <c r="AO29" s="330"/>
      <c r="AP29" s="330">
        <v>80.22</v>
      </c>
      <c r="AQ29" s="330"/>
      <c r="AR29" s="467">
        <f t="shared" si="3"/>
        <v>0</v>
      </c>
      <c r="AS29" s="267"/>
      <c r="AT29" s="271"/>
      <c r="AU29" s="271"/>
      <c r="AV29" s="271"/>
      <c r="AW29" s="271"/>
    </row>
    <row r="30" spans="1:49" ht="14.45" customHeight="1" x14ac:dyDescent="0.2">
      <c r="A30" s="262">
        <v>29</v>
      </c>
      <c r="B30" s="255">
        <v>29</v>
      </c>
      <c r="C30" s="256">
        <v>22</v>
      </c>
      <c r="D30" s="257">
        <v>29</v>
      </c>
      <c r="E30" s="258">
        <v>344</v>
      </c>
      <c r="F30" s="259" t="s">
        <v>286</v>
      </c>
      <c r="G30" s="47">
        <v>3</v>
      </c>
      <c r="H30" s="47" t="s">
        <v>660</v>
      </c>
      <c r="I30" s="303">
        <v>3320</v>
      </c>
      <c r="J30" s="424" t="s">
        <v>288</v>
      </c>
      <c r="K30" s="434">
        <v>0</v>
      </c>
      <c r="L30" s="434">
        <f t="shared" si="4"/>
        <v>203000220</v>
      </c>
      <c r="M30" s="90" t="s">
        <v>1255</v>
      </c>
      <c r="N30" s="259"/>
      <c r="O30" s="263" t="s">
        <v>9</v>
      </c>
      <c r="P30" s="259" t="s">
        <v>15</v>
      </c>
      <c r="Q30" s="264">
        <v>1</v>
      </c>
      <c r="R30" s="265">
        <v>2</v>
      </c>
      <c r="S30" s="265">
        <f t="shared" si="5"/>
        <v>2.5</v>
      </c>
      <c r="T30" s="265">
        <f t="shared" si="6"/>
        <v>3</v>
      </c>
      <c r="U30" s="265">
        <v>3</v>
      </c>
      <c r="V30" s="265">
        <v>3</v>
      </c>
      <c r="W30" s="265">
        <v>28.52</v>
      </c>
      <c r="X30" s="265">
        <v>37.799999999999997</v>
      </c>
      <c r="Y30" s="384">
        <v>39.96</v>
      </c>
      <c r="Z30" s="265">
        <f>'SKLOP A'!J37</f>
        <v>0</v>
      </c>
      <c r="AA30" s="265">
        <v>28.52</v>
      </c>
      <c r="AB30" s="265">
        <v>1.4</v>
      </c>
      <c r="AC30" s="265">
        <f t="shared" si="0"/>
        <v>39.93</v>
      </c>
      <c r="AD30" s="265">
        <v>1.1000000000000001</v>
      </c>
      <c r="AE30" s="266">
        <v>41.58</v>
      </c>
      <c r="AF30" s="265">
        <v>1.1000000000000001</v>
      </c>
      <c r="AG30" s="266">
        <f t="shared" si="1"/>
        <v>43.956000000000003</v>
      </c>
      <c r="AH30" s="265">
        <f t="shared" si="2"/>
        <v>39.93</v>
      </c>
      <c r="AI30" s="358"/>
      <c r="AJ30" s="405">
        <f t="shared" si="7"/>
        <v>83.16</v>
      </c>
      <c r="AK30" s="349"/>
      <c r="AL30" s="456">
        <f t="shared" si="8"/>
        <v>131.86799999999999</v>
      </c>
      <c r="AM30" s="498"/>
      <c r="AN30" s="330">
        <v>37.799999999999997</v>
      </c>
      <c r="AO30" s="330"/>
      <c r="AP30" s="330">
        <v>79.92</v>
      </c>
      <c r="AQ30" s="330"/>
      <c r="AR30" s="467">
        <f t="shared" si="3"/>
        <v>0</v>
      </c>
      <c r="AS30" s="267"/>
      <c r="AT30" s="271"/>
      <c r="AU30" s="271"/>
      <c r="AV30" s="271"/>
      <c r="AW30" s="271"/>
    </row>
    <row r="31" spans="1:49" ht="14.45" customHeight="1" x14ac:dyDescent="0.2">
      <c r="A31" s="262">
        <v>30</v>
      </c>
      <c r="B31" s="255">
        <v>30</v>
      </c>
      <c r="C31" s="256">
        <v>23</v>
      </c>
      <c r="D31" s="257">
        <v>30</v>
      </c>
      <c r="E31" s="258">
        <v>345</v>
      </c>
      <c r="F31" s="259" t="s">
        <v>286</v>
      </c>
      <c r="G31" s="47">
        <v>3</v>
      </c>
      <c r="H31" s="47" t="s">
        <v>660</v>
      </c>
      <c r="I31" s="303">
        <v>3321</v>
      </c>
      <c r="J31" s="424" t="s">
        <v>289</v>
      </c>
      <c r="K31" s="434">
        <v>0</v>
      </c>
      <c r="L31" s="434">
        <f t="shared" si="4"/>
        <v>203000330</v>
      </c>
      <c r="M31" s="90" t="s">
        <v>1256</v>
      </c>
      <c r="N31" s="259"/>
      <c r="O31" s="263" t="s">
        <v>9</v>
      </c>
      <c r="P31" s="259" t="s">
        <v>15</v>
      </c>
      <c r="Q31" s="264">
        <v>1</v>
      </c>
      <c r="R31" s="265">
        <v>2</v>
      </c>
      <c r="S31" s="265">
        <f t="shared" si="5"/>
        <v>2.5</v>
      </c>
      <c r="T31" s="265">
        <f t="shared" si="6"/>
        <v>3</v>
      </c>
      <c r="U31" s="265">
        <v>3</v>
      </c>
      <c r="V31" s="265">
        <v>3</v>
      </c>
      <c r="W31" s="265">
        <v>42.09</v>
      </c>
      <c r="X31" s="265">
        <v>58.32</v>
      </c>
      <c r="Y31" s="384">
        <v>60.75</v>
      </c>
      <c r="Z31" s="265">
        <f>'SKLOP A'!J38</f>
        <v>0</v>
      </c>
      <c r="AA31" s="265">
        <v>42.09</v>
      </c>
      <c r="AB31" s="265">
        <v>1.4</v>
      </c>
      <c r="AC31" s="265">
        <f t="shared" si="0"/>
        <v>58.93</v>
      </c>
      <c r="AD31" s="265">
        <v>1.1000000000000001</v>
      </c>
      <c r="AE31" s="266">
        <v>64.152000000000001</v>
      </c>
      <c r="AF31" s="265">
        <v>1.1000000000000001</v>
      </c>
      <c r="AG31" s="266">
        <f t="shared" si="1"/>
        <v>66.825000000000003</v>
      </c>
      <c r="AH31" s="265">
        <f t="shared" si="2"/>
        <v>58.93</v>
      </c>
      <c r="AI31" s="358"/>
      <c r="AJ31" s="405">
        <f t="shared" si="7"/>
        <v>128.304</v>
      </c>
      <c r="AK31" s="349"/>
      <c r="AL31" s="456">
        <f t="shared" si="8"/>
        <v>200.47500000000002</v>
      </c>
      <c r="AM31" s="498"/>
      <c r="AN31" s="330">
        <v>58.32</v>
      </c>
      <c r="AO31" s="330"/>
      <c r="AP31" s="330">
        <v>121.5</v>
      </c>
      <c r="AQ31" s="330"/>
      <c r="AR31" s="467">
        <f t="shared" si="3"/>
        <v>0</v>
      </c>
      <c r="AS31" s="267"/>
      <c r="AT31" s="271"/>
      <c r="AU31" s="271"/>
      <c r="AV31" s="271"/>
      <c r="AW31" s="271"/>
    </row>
    <row r="32" spans="1:49" ht="14.45" customHeight="1" x14ac:dyDescent="0.2">
      <c r="A32" s="262">
        <v>31</v>
      </c>
      <c r="B32" s="255">
        <v>31</v>
      </c>
      <c r="C32" s="256">
        <v>24</v>
      </c>
      <c r="D32" s="257">
        <v>31</v>
      </c>
      <c r="E32" s="258">
        <v>346</v>
      </c>
      <c r="F32" s="259" t="s">
        <v>286</v>
      </c>
      <c r="G32" s="47">
        <v>3</v>
      </c>
      <c r="H32" s="47" t="s">
        <v>660</v>
      </c>
      <c r="I32" s="303">
        <v>2713</v>
      </c>
      <c r="J32" s="424" t="s">
        <v>1350</v>
      </c>
      <c r="K32" s="434">
        <v>0</v>
      </c>
      <c r="L32" s="434">
        <f t="shared" si="4"/>
        <v>203000430</v>
      </c>
      <c r="M32" s="90" t="s">
        <v>1257</v>
      </c>
      <c r="N32" s="259"/>
      <c r="O32" s="263" t="s">
        <v>9</v>
      </c>
      <c r="P32" s="259" t="s">
        <v>15</v>
      </c>
      <c r="Q32" s="274">
        <v>1</v>
      </c>
      <c r="R32" s="265">
        <v>2</v>
      </c>
      <c r="S32" s="265">
        <f t="shared" si="5"/>
        <v>2.5</v>
      </c>
      <c r="T32" s="265">
        <f t="shared" si="6"/>
        <v>3</v>
      </c>
      <c r="U32" s="265">
        <v>3</v>
      </c>
      <c r="V32" s="265">
        <v>3</v>
      </c>
      <c r="W32" s="265">
        <v>42.32</v>
      </c>
      <c r="X32" s="265">
        <v>58.56</v>
      </c>
      <c r="Y32" s="384">
        <v>61</v>
      </c>
      <c r="Z32" s="265">
        <f>'SKLOP A'!J39</f>
        <v>0</v>
      </c>
      <c r="AA32" s="265">
        <v>42.32</v>
      </c>
      <c r="AB32" s="265">
        <v>1.4</v>
      </c>
      <c r="AC32" s="265">
        <f t="shared" si="0"/>
        <v>59.25</v>
      </c>
      <c r="AD32" s="265">
        <v>1.1000000000000001</v>
      </c>
      <c r="AE32" s="266">
        <v>64.416000000000011</v>
      </c>
      <c r="AF32" s="265">
        <v>1.1000000000000001</v>
      </c>
      <c r="AG32" s="266">
        <f t="shared" si="1"/>
        <v>67.100000000000009</v>
      </c>
      <c r="AH32" s="265">
        <f t="shared" si="2"/>
        <v>59.25</v>
      </c>
      <c r="AI32" s="358"/>
      <c r="AJ32" s="405">
        <f t="shared" si="7"/>
        <v>128.83200000000002</v>
      </c>
      <c r="AK32" s="349"/>
      <c r="AL32" s="456">
        <f t="shared" si="8"/>
        <v>201.3</v>
      </c>
      <c r="AM32" s="498"/>
      <c r="AN32" s="330">
        <v>58.56</v>
      </c>
      <c r="AO32" s="330"/>
      <c r="AP32" s="330">
        <v>122</v>
      </c>
      <c r="AQ32" s="330"/>
      <c r="AR32" s="467">
        <f t="shared" si="3"/>
        <v>0</v>
      </c>
      <c r="AS32" s="267"/>
      <c r="AT32" s="271"/>
      <c r="AU32" s="271"/>
      <c r="AV32" s="271"/>
      <c r="AW32" s="271"/>
    </row>
    <row r="33" spans="1:49" ht="14.45" customHeight="1" x14ac:dyDescent="0.2">
      <c r="A33" s="262">
        <v>32</v>
      </c>
      <c r="B33" s="255">
        <v>32</v>
      </c>
      <c r="C33" s="256">
        <v>25</v>
      </c>
      <c r="D33" s="257">
        <v>32</v>
      </c>
      <c r="E33" s="258">
        <v>347</v>
      </c>
      <c r="F33" s="259" t="s">
        <v>286</v>
      </c>
      <c r="G33" s="47">
        <v>3</v>
      </c>
      <c r="H33" s="47" t="s">
        <v>660</v>
      </c>
      <c r="I33" s="303">
        <v>3322</v>
      </c>
      <c r="J33" s="424" t="s">
        <v>290</v>
      </c>
      <c r="K33" s="434">
        <v>0</v>
      </c>
      <c r="L33" s="434">
        <f t="shared" si="4"/>
        <v>203000540</v>
      </c>
      <c r="M33" s="90" t="s">
        <v>1251</v>
      </c>
      <c r="N33" s="259"/>
      <c r="O33" s="263" t="s">
        <v>9</v>
      </c>
      <c r="P33" s="259" t="s">
        <v>15</v>
      </c>
      <c r="Q33" s="264">
        <v>3</v>
      </c>
      <c r="R33" s="265">
        <v>6</v>
      </c>
      <c r="S33" s="265">
        <f t="shared" si="5"/>
        <v>7.5</v>
      </c>
      <c r="T33" s="265">
        <f t="shared" si="6"/>
        <v>8</v>
      </c>
      <c r="U33" s="265">
        <v>8</v>
      </c>
      <c r="V33" s="265">
        <v>8</v>
      </c>
      <c r="W33" s="265">
        <v>42.78</v>
      </c>
      <c r="X33" s="265">
        <v>59.04</v>
      </c>
      <c r="Y33" s="384">
        <v>61.5</v>
      </c>
      <c r="Z33" s="265">
        <f>'SKLOP A'!J40</f>
        <v>0</v>
      </c>
      <c r="AA33" s="265">
        <v>42.78</v>
      </c>
      <c r="AB33" s="265">
        <v>1.4</v>
      </c>
      <c r="AC33" s="265">
        <f t="shared" si="0"/>
        <v>59.89</v>
      </c>
      <c r="AD33" s="265">
        <v>1.1000000000000001</v>
      </c>
      <c r="AE33" s="266">
        <v>64.944000000000003</v>
      </c>
      <c r="AF33" s="265">
        <v>1.1000000000000001</v>
      </c>
      <c r="AG33" s="266">
        <f t="shared" si="1"/>
        <v>67.650000000000006</v>
      </c>
      <c r="AH33" s="265">
        <f t="shared" si="2"/>
        <v>179.67000000000002</v>
      </c>
      <c r="AI33" s="358"/>
      <c r="AJ33" s="405">
        <f t="shared" si="7"/>
        <v>389.66399999999999</v>
      </c>
      <c r="AK33" s="349"/>
      <c r="AL33" s="456">
        <f t="shared" si="8"/>
        <v>541.20000000000005</v>
      </c>
      <c r="AM33" s="498"/>
      <c r="AN33" s="330">
        <v>177.12</v>
      </c>
      <c r="AO33" s="330"/>
      <c r="AP33" s="330">
        <v>369</v>
      </c>
      <c r="AQ33" s="330"/>
      <c r="AR33" s="467">
        <f t="shared" si="3"/>
        <v>0</v>
      </c>
      <c r="AS33" s="267"/>
      <c r="AT33" s="271"/>
      <c r="AU33" s="271"/>
      <c r="AV33" s="271"/>
      <c r="AW33" s="271"/>
    </row>
    <row r="34" spans="1:49" ht="14.45" customHeight="1" x14ac:dyDescent="0.2">
      <c r="A34" s="262">
        <v>33</v>
      </c>
      <c r="B34" s="255">
        <v>33</v>
      </c>
      <c r="C34" s="256">
        <v>26</v>
      </c>
      <c r="D34" s="257">
        <v>33</v>
      </c>
      <c r="E34" s="258">
        <v>348</v>
      </c>
      <c r="F34" s="259" t="s">
        <v>286</v>
      </c>
      <c r="G34" s="47">
        <v>3</v>
      </c>
      <c r="H34" s="47" t="s">
        <v>660</v>
      </c>
      <c r="I34" s="303">
        <v>3323</v>
      </c>
      <c r="J34" s="424" t="s">
        <v>291</v>
      </c>
      <c r="K34" s="434">
        <v>0</v>
      </c>
      <c r="L34" s="434">
        <f t="shared" si="4"/>
        <v>203000620</v>
      </c>
      <c r="M34" s="90" t="s">
        <v>1258</v>
      </c>
      <c r="N34" s="259"/>
      <c r="O34" s="263" t="s">
        <v>9</v>
      </c>
      <c r="P34" s="259" t="s">
        <v>15</v>
      </c>
      <c r="Q34" s="264">
        <v>1</v>
      </c>
      <c r="R34" s="265">
        <v>2</v>
      </c>
      <c r="S34" s="265">
        <f t="shared" si="5"/>
        <v>2.5</v>
      </c>
      <c r="T34" s="265">
        <f t="shared" si="6"/>
        <v>3</v>
      </c>
      <c r="U34" s="265">
        <v>3</v>
      </c>
      <c r="V34" s="265">
        <v>3</v>
      </c>
      <c r="W34" s="265">
        <v>47.15</v>
      </c>
      <c r="X34" s="265">
        <v>65.040000000000006</v>
      </c>
      <c r="Y34" s="384">
        <v>67.75</v>
      </c>
      <c r="Z34" s="265">
        <f>'SKLOP A'!J41</f>
        <v>0</v>
      </c>
      <c r="AA34" s="265">
        <v>47.15</v>
      </c>
      <c r="AB34" s="265">
        <v>1.4</v>
      </c>
      <c r="AC34" s="265">
        <f t="shared" si="0"/>
        <v>66.010000000000005</v>
      </c>
      <c r="AD34" s="265">
        <v>1.1000000000000001</v>
      </c>
      <c r="AE34" s="266">
        <v>71.544000000000011</v>
      </c>
      <c r="AF34" s="265">
        <v>1.1000000000000001</v>
      </c>
      <c r="AG34" s="266">
        <f t="shared" si="1"/>
        <v>74.525000000000006</v>
      </c>
      <c r="AH34" s="265">
        <f t="shared" si="2"/>
        <v>66.010000000000005</v>
      </c>
      <c r="AI34" s="358"/>
      <c r="AJ34" s="405">
        <f t="shared" si="7"/>
        <v>143.08800000000002</v>
      </c>
      <c r="AK34" s="349"/>
      <c r="AL34" s="456">
        <f t="shared" si="8"/>
        <v>223.57500000000002</v>
      </c>
      <c r="AM34" s="498"/>
      <c r="AN34" s="330">
        <v>65.040000000000006</v>
      </c>
      <c r="AO34" s="330"/>
      <c r="AP34" s="330">
        <v>135.5</v>
      </c>
      <c r="AQ34" s="330"/>
      <c r="AR34" s="467">
        <f t="shared" si="3"/>
        <v>0</v>
      </c>
      <c r="AS34" s="267"/>
      <c r="AT34" s="271"/>
      <c r="AU34" s="271"/>
      <c r="AV34" s="271"/>
      <c r="AW34" s="271"/>
    </row>
    <row r="35" spans="1:49" ht="14.45" customHeight="1" x14ac:dyDescent="0.2">
      <c r="A35" s="262">
        <v>34</v>
      </c>
      <c r="B35" s="255">
        <v>34</v>
      </c>
      <c r="C35" s="256">
        <v>27</v>
      </c>
      <c r="D35" s="257">
        <v>34</v>
      </c>
      <c r="E35" s="258">
        <v>349</v>
      </c>
      <c r="F35" s="259" t="s">
        <v>286</v>
      </c>
      <c r="G35" s="47">
        <v>3</v>
      </c>
      <c r="H35" s="47" t="s">
        <v>660</v>
      </c>
      <c r="I35" s="303">
        <v>3325</v>
      </c>
      <c r="J35" s="424" t="s">
        <v>292</v>
      </c>
      <c r="K35" s="434">
        <v>0</v>
      </c>
      <c r="L35" s="434">
        <f t="shared" si="4"/>
        <v>203000820</v>
      </c>
      <c r="M35" s="90" t="s">
        <v>1253</v>
      </c>
      <c r="N35" s="259"/>
      <c r="O35" s="263" t="s">
        <v>9</v>
      </c>
      <c r="P35" s="259" t="s">
        <v>15</v>
      </c>
      <c r="Q35" s="264">
        <v>2</v>
      </c>
      <c r="R35" s="265">
        <v>4</v>
      </c>
      <c r="S35" s="265">
        <f t="shared" si="5"/>
        <v>5</v>
      </c>
      <c r="T35" s="265">
        <f t="shared" si="6"/>
        <v>5</v>
      </c>
      <c r="U35" s="265">
        <v>5</v>
      </c>
      <c r="V35" s="265">
        <v>5</v>
      </c>
      <c r="W35" s="265">
        <v>53.36</v>
      </c>
      <c r="X35" s="265">
        <v>73.44</v>
      </c>
      <c r="Y35" s="384">
        <v>76.5</v>
      </c>
      <c r="Z35" s="265">
        <f>'SKLOP A'!J42</f>
        <v>0</v>
      </c>
      <c r="AA35" s="265">
        <v>53.36</v>
      </c>
      <c r="AB35" s="265">
        <v>1.4</v>
      </c>
      <c r="AC35" s="265">
        <f t="shared" si="0"/>
        <v>74.7</v>
      </c>
      <c r="AD35" s="265">
        <v>1.1000000000000001</v>
      </c>
      <c r="AE35" s="266">
        <v>80.784000000000006</v>
      </c>
      <c r="AF35" s="265">
        <v>1.1000000000000001</v>
      </c>
      <c r="AG35" s="266">
        <f t="shared" si="1"/>
        <v>84.15</v>
      </c>
      <c r="AH35" s="265">
        <f t="shared" si="2"/>
        <v>149.4</v>
      </c>
      <c r="AI35" s="358"/>
      <c r="AJ35" s="405">
        <f t="shared" si="7"/>
        <v>323.13600000000002</v>
      </c>
      <c r="AK35" s="349"/>
      <c r="AL35" s="456">
        <f t="shared" si="8"/>
        <v>420.75</v>
      </c>
      <c r="AM35" s="498"/>
      <c r="AN35" s="330">
        <v>146.88</v>
      </c>
      <c r="AO35" s="330"/>
      <c r="AP35" s="330">
        <v>306</v>
      </c>
      <c r="AQ35" s="330"/>
      <c r="AR35" s="467">
        <f t="shared" si="3"/>
        <v>0</v>
      </c>
      <c r="AS35" s="267"/>
      <c r="AT35" s="271"/>
      <c r="AU35" s="271"/>
      <c r="AV35" s="271"/>
      <c r="AW35" s="271"/>
    </row>
    <row r="36" spans="1:49" ht="14.45" customHeight="1" x14ac:dyDescent="0.2">
      <c r="A36" s="262">
        <v>35</v>
      </c>
      <c r="B36" s="255">
        <v>35</v>
      </c>
      <c r="C36" s="256">
        <v>28</v>
      </c>
      <c r="D36" s="257">
        <v>35</v>
      </c>
      <c r="E36" s="258">
        <v>350</v>
      </c>
      <c r="F36" s="259" t="s">
        <v>286</v>
      </c>
      <c r="G36" s="47">
        <v>3</v>
      </c>
      <c r="H36" s="47" t="s">
        <v>660</v>
      </c>
      <c r="I36" s="303">
        <v>3324</v>
      </c>
      <c r="J36" s="424" t="s">
        <v>293</v>
      </c>
      <c r="K36" s="434">
        <v>0</v>
      </c>
      <c r="L36" s="434">
        <f t="shared" si="4"/>
        <v>203000920</v>
      </c>
      <c r="M36" s="90" t="s">
        <v>1252</v>
      </c>
      <c r="N36" s="259"/>
      <c r="O36" s="263" t="s">
        <v>9</v>
      </c>
      <c r="P36" s="259" t="s">
        <v>15</v>
      </c>
      <c r="Q36" s="274">
        <v>4</v>
      </c>
      <c r="R36" s="265">
        <v>8</v>
      </c>
      <c r="S36" s="265">
        <f t="shared" si="5"/>
        <v>10</v>
      </c>
      <c r="T36" s="265">
        <f t="shared" si="6"/>
        <v>10</v>
      </c>
      <c r="U36" s="265">
        <v>10</v>
      </c>
      <c r="V36" s="265">
        <v>10</v>
      </c>
      <c r="W36" s="265">
        <v>53.36</v>
      </c>
      <c r="X36" s="265">
        <v>73.44</v>
      </c>
      <c r="Y36" s="384">
        <v>76.5</v>
      </c>
      <c r="Z36" s="265">
        <f>'SKLOP A'!J43</f>
        <v>0</v>
      </c>
      <c r="AA36" s="265">
        <v>53.36</v>
      </c>
      <c r="AB36" s="265">
        <v>1.4</v>
      </c>
      <c r="AC36" s="265">
        <f t="shared" si="0"/>
        <v>74.7</v>
      </c>
      <c r="AD36" s="265">
        <v>1.1000000000000001</v>
      </c>
      <c r="AE36" s="266">
        <v>80.784000000000006</v>
      </c>
      <c r="AF36" s="265">
        <v>1.1000000000000001</v>
      </c>
      <c r="AG36" s="266">
        <f t="shared" si="1"/>
        <v>84.15</v>
      </c>
      <c r="AH36" s="265">
        <f t="shared" si="2"/>
        <v>298.8</v>
      </c>
      <c r="AI36" s="358"/>
      <c r="AJ36" s="405">
        <f t="shared" si="7"/>
        <v>646.27200000000005</v>
      </c>
      <c r="AK36" s="349"/>
      <c r="AL36" s="456">
        <f t="shared" si="8"/>
        <v>841.5</v>
      </c>
      <c r="AM36" s="498"/>
      <c r="AN36" s="330">
        <v>293.76</v>
      </c>
      <c r="AO36" s="330"/>
      <c r="AP36" s="330">
        <v>612</v>
      </c>
      <c r="AQ36" s="330"/>
      <c r="AR36" s="467">
        <f t="shared" si="3"/>
        <v>0</v>
      </c>
      <c r="AS36" s="267"/>
      <c r="AT36" s="271"/>
      <c r="AU36" s="271"/>
      <c r="AV36" s="271"/>
      <c r="AW36" s="271"/>
    </row>
    <row r="37" spans="1:49" ht="14.45" customHeight="1" x14ac:dyDescent="0.2">
      <c r="A37" s="262">
        <v>36</v>
      </c>
      <c r="B37" s="255">
        <v>36</v>
      </c>
      <c r="C37" s="256"/>
      <c r="D37" s="257"/>
      <c r="E37" s="258"/>
      <c r="F37" s="263" t="s">
        <v>286</v>
      </c>
      <c r="G37" s="47">
        <v>3</v>
      </c>
      <c r="H37" s="47" t="s">
        <v>660</v>
      </c>
      <c r="I37" s="435">
        <v>2056</v>
      </c>
      <c r="J37" s="276">
        <v>203001010</v>
      </c>
      <c r="K37" s="434">
        <v>0</v>
      </c>
      <c r="L37" s="434">
        <f t="shared" si="4"/>
        <v>203001010</v>
      </c>
      <c r="M37" s="436" t="s">
        <v>1522</v>
      </c>
      <c r="N37" s="259"/>
      <c r="O37" s="263" t="s">
        <v>9</v>
      </c>
      <c r="P37" s="259" t="s">
        <v>15</v>
      </c>
      <c r="Q37" s="264">
        <v>1</v>
      </c>
      <c r="R37" s="265">
        <v>2</v>
      </c>
      <c r="S37" s="265">
        <f t="shared" si="5"/>
        <v>2.5</v>
      </c>
      <c r="T37" s="265">
        <f t="shared" si="6"/>
        <v>3</v>
      </c>
      <c r="U37" s="265">
        <v>3</v>
      </c>
      <c r="V37" s="265">
        <v>3</v>
      </c>
      <c r="W37" s="265">
        <v>54.76</v>
      </c>
      <c r="X37" s="265">
        <v>74.290000000000006</v>
      </c>
      <c r="Y37" s="384">
        <v>78.2</v>
      </c>
      <c r="Z37" s="265">
        <f>'SKLOP A'!J44</f>
        <v>0</v>
      </c>
      <c r="AA37" s="265">
        <v>54.76</v>
      </c>
      <c r="AB37" s="265">
        <v>1.4</v>
      </c>
      <c r="AC37" s="265">
        <f t="shared" si="0"/>
        <v>76.66</v>
      </c>
      <c r="AD37" s="265">
        <v>1.1000000000000001</v>
      </c>
      <c r="AE37" s="266">
        <v>81.719000000000008</v>
      </c>
      <c r="AF37" s="265">
        <v>1.1000000000000001</v>
      </c>
      <c r="AG37" s="266">
        <f t="shared" si="1"/>
        <v>86.02000000000001</v>
      </c>
      <c r="AH37" s="265">
        <f t="shared" si="2"/>
        <v>76.66</v>
      </c>
      <c r="AI37" s="358"/>
      <c r="AJ37" s="405">
        <f t="shared" si="7"/>
        <v>163.43800000000002</v>
      </c>
      <c r="AK37" s="349"/>
      <c r="AL37" s="456">
        <f t="shared" si="8"/>
        <v>258.06000000000006</v>
      </c>
      <c r="AM37" s="498"/>
      <c r="AN37" s="330">
        <v>74.290000000000006</v>
      </c>
      <c r="AO37" s="330"/>
      <c r="AP37" s="330">
        <v>156.4</v>
      </c>
      <c r="AQ37" s="330"/>
      <c r="AR37" s="467">
        <f t="shared" si="3"/>
        <v>0</v>
      </c>
      <c r="AS37" s="267"/>
      <c r="AT37" s="271"/>
      <c r="AU37" s="271"/>
      <c r="AV37" s="271"/>
      <c r="AW37" s="271"/>
    </row>
    <row r="38" spans="1:49" ht="14.45" customHeight="1" x14ac:dyDescent="0.2">
      <c r="A38" s="262">
        <v>37</v>
      </c>
      <c r="B38" s="255">
        <v>37</v>
      </c>
      <c r="C38" s="256">
        <v>29</v>
      </c>
      <c r="D38" s="257">
        <v>36</v>
      </c>
      <c r="E38" s="258">
        <v>351</v>
      </c>
      <c r="F38" s="259" t="s">
        <v>286</v>
      </c>
      <c r="G38" s="47">
        <v>3</v>
      </c>
      <c r="H38" s="47" t="s">
        <v>660</v>
      </c>
      <c r="I38" s="303">
        <v>3326</v>
      </c>
      <c r="J38" s="424" t="s">
        <v>294</v>
      </c>
      <c r="K38" s="434">
        <v>0</v>
      </c>
      <c r="L38" s="434">
        <f t="shared" si="4"/>
        <v>203001230</v>
      </c>
      <c r="M38" s="90" t="s">
        <v>1259</v>
      </c>
      <c r="N38" s="259"/>
      <c r="O38" s="263" t="s">
        <v>9</v>
      </c>
      <c r="P38" s="259" t="s">
        <v>15</v>
      </c>
      <c r="Q38" s="274">
        <v>1</v>
      </c>
      <c r="R38" s="265">
        <v>2</v>
      </c>
      <c r="S38" s="265">
        <f t="shared" si="5"/>
        <v>2.5</v>
      </c>
      <c r="T38" s="265">
        <f t="shared" si="6"/>
        <v>3</v>
      </c>
      <c r="U38" s="265">
        <v>3</v>
      </c>
      <c r="V38" s="265">
        <v>3</v>
      </c>
      <c r="W38" s="265">
        <v>58.27</v>
      </c>
      <c r="X38" s="265">
        <v>77</v>
      </c>
      <c r="Y38" s="384">
        <v>88</v>
      </c>
      <c r="Z38" s="265">
        <f>'SKLOP A'!J45</f>
        <v>0</v>
      </c>
      <c r="AA38" s="265">
        <v>58.27</v>
      </c>
      <c r="AB38" s="265">
        <v>1.4</v>
      </c>
      <c r="AC38" s="265">
        <f t="shared" si="0"/>
        <v>81.58</v>
      </c>
      <c r="AD38" s="265">
        <v>1.1000000000000001</v>
      </c>
      <c r="AE38" s="266">
        <v>84.7</v>
      </c>
      <c r="AF38" s="265">
        <v>1.1000000000000001</v>
      </c>
      <c r="AG38" s="266">
        <f t="shared" si="1"/>
        <v>96.800000000000011</v>
      </c>
      <c r="AH38" s="265">
        <f t="shared" si="2"/>
        <v>81.58</v>
      </c>
      <c r="AI38" s="358"/>
      <c r="AJ38" s="405">
        <f t="shared" si="7"/>
        <v>169.4</v>
      </c>
      <c r="AK38" s="349"/>
      <c r="AL38" s="456">
        <f t="shared" si="8"/>
        <v>290.40000000000003</v>
      </c>
      <c r="AM38" s="498"/>
      <c r="AN38" s="330">
        <v>77</v>
      </c>
      <c r="AO38" s="330"/>
      <c r="AP38" s="330">
        <v>176</v>
      </c>
      <c r="AQ38" s="330"/>
      <c r="AR38" s="467">
        <f t="shared" si="3"/>
        <v>0</v>
      </c>
      <c r="AS38" s="267"/>
      <c r="AT38" s="271"/>
      <c r="AU38" s="271"/>
      <c r="AV38" s="271"/>
      <c r="AW38" s="271"/>
    </row>
    <row r="39" spans="1:49" ht="14.45" customHeight="1" x14ac:dyDescent="0.2">
      <c r="A39" s="262">
        <v>38</v>
      </c>
      <c r="B39" s="255">
        <v>38</v>
      </c>
      <c r="C39" s="256">
        <v>30</v>
      </c>
      <c r="D39" s="257">
        <v>37</v>
      </c>
      <c r="E39" s="258">
        <v>352</v>
      </c>
      <c r="F39" s="259" t="s">
        <v>286</v>
      </c>
      <c r="G39" s="47">
        <v>3</v>
      </c>
      <c r="H39" s="47" t="s">
        <v>660</v>
      </c>
      <c r="I39" s="303">
        <v>3327</v>
      </c>
      <c r="J39" s="424" t="s">
        <v>295</v>
      </c>
      <c r="K39" s="434">
        <v>0</v>
      </c>
      <c r="L39" s="434">
        <f t="shared" si="4"/>
        <v>203001320</v>
      </c>
      <c r="M39" s="90" t="s">
        <v>1260</v>
      </c>
      <c r="N39" s="259"/>
      <c r="O39" s="263" t="s">
        <v>9</v>
      </c>
      <c r="P39" s="259" t="s">
        <v>15</v>
      </c>
      <c r="Q39" s="264">
        <v>1</v>
      </c>
      <c r="R39" s="265">
        <v>2</v>
      </c>
      <c r="S39" s="265">
        <f t="shared" si="5"/>
        <v>2.5</v>
      </c>
      <c r="T39" s="265">
        <f t="shared" si="6"/>
        <v>3</v>
      </c>
      <c r="U39" s="265">
        <v>3</v>
      </c>
      <c r="V39" s="265">
        <v>3</v>
      </c>
      <c r="W39" s="265">
        <v>58.27</v>
      </c>
      <c r="X39" s="265">
        <v>77</v>
      </c>
      <c r="Y39" s="384">
        <v>83.6</v>
      </c>
      <c r="Z39" s="265">
        <f>'SKLOP A'!J46</f>
        <v>0</v>
      </c>
      <c r="AA39" s="265">
        <v>58.27</v>
      </c>
      <c r="AB39" s="265">
        <v>1.4</v>
      </c>
      <c r="AC39" s="265">
        <f t="shared" si="0"/>
        <v>81.58</v>
      </c>
      <c r="AD39" s="265">
        <v>1.1000000000000001</v>
      </c>
      <c r="AE39" s="266">
        <v>84.7</v>
      </c>
      <c r="AF39" s="265">
        <v>1.1000000000000001</v>
      </c>
      <c r="AG39" s="266">
        <f t="shared" si="1"/>
        <v>91.960000000000008</v>
      </c>
      <c r="AH39" s="265">
        <f t="shared" si="2"/>
        <v>81.58</v>
      </c>
      <c r="AI39" s="358"/>
      <c r="AJ39" s="405">
        <f t="shared" si="7"/>
        <v>169.4</v>
      </c>
      <c r="AK39" s="349"/>
      <c r="AL39" s="456">
        <f t="shared" si="8"/>
        <v>275.88</v>
      </c>
      <c r="AM39" s="498"/>
      <c r="AN39" s="330">
        <v>77</v>
      </c>
      <c r="AO39" s="330"/>
      <c r="AP39" s="330">
        <v>167.2</v>
      </c>
      <c r="AQ39" s="330"/>
      <c r="AR39" s="467">
        <f t="shared" si="3"/>
        <v>0</v>
      </c>
      <c r="AS39" s="267"/>
      <c r="AT39" s="271"/>
      <c r="AU39" s="271"/>
      <c r="AV39" s="271"/>
      <c r="AW39" s="271"/>
    </row>
    <row r="40" spans="1:49" ht="14.45" customHeight="1" x14ac:dyDescent="0.2">
      <c r="A40" s="262">
        <v>39</v>
      </c>
      <c r="B40" s="255">
        <v>39</v>
      </c>
      <c r="C40" s="256">
        <v>31</v>
      </c>
      <c r="D40" s="257">
        <v>38</v>
      </c>
      <c r="E40" s="258">
        <v>353</v>
      </c>
      <c r="F40" s="259" t="s">
        <v>286</v>
      </c>
      <c r="G40" s="47">
        <v>3</v>
      </c>
      <c r="H40" s="47" t="s">
        <v>660</v>
      </c>
      <c r="I40" s="303">
        <v>2061</v>
      </c>
      <c r="J40" s="424" t="s">
        <v>296</v>
      </c>
      <c r="K40" s="434">
        <v>0</v>
      </c>
      <c r="L40" s="434">
        <f t="shared" si="4"/>
        <v>203001520</v>
      </c>
      <c r="M40" s="90" t="s">
        <v>1261</v>
      </c>
      <c r="N40" s="259"/>
      <c r="O40" s="263" t="s">
        <v>9</v>
      </c>
      <c r="P40" s="259" t="s">
        <v>15</v>
      </c>
      <c r="Q40" s="264">
        <v>3</v>
      </c>
      <c r="R40" s="265">
        <v>6</v>
      </c>
      <c r="S40" s="265">
        <f t="shared" si="5"/>
        <v>7.5</v>
      </c>
      <c r="T40" s="265">
        <f t="shared" si="6"/>
        <v>8</v>
      </c>
      <c r="U40" s="265">
        <v>8</v>
      </c>
      <c r="V40" s="265">
        <v>8</v>
      </c>
      <c r="W40" s="265">
        <v>57.92</v>
      </c>
      <c r="X40" s="265">
        <v>78.66</v>
      </c>
      <c r="Y40" s="384">
        <v>83.03</v>
      </c>
      <c r="Z40" s="265">
        <f>'SKLOP A'!J47</f>
        <v>0</v>
      </c>
      <c r="AA40" s="265">
        <v>57.92</v>
      </c>
      <c r="AB40" s="265">
        <v>1.4</v>
      </c>
      <c r="AC40" s="265">
        <f t="shared" si="0"/>
        <v>81.09</v>
      </c>
      <c r="AD40" s="265">
        <v>1.1000000000000001</v>
      </c>
      <c r="AE40" s="266">
        <v>86.525999999999996</v>
      </c>
      <c r="AF40" s="265">
        <v>1.1000000000000001</v>
      </c>
      <c r="AG40" s="266">
        <f t="shared" si="1"/>
        <v>91.333000000000013</v>
      </c>
      <c r="AH40" s="265">
        <f t="shared" si="2"/>
        <v>243.27</v>
      </c>
      <c r="AI40" s="358"/>
      <c r="AJ40" s="405">
        <f t="shared" si="7"/>
        <v>519.15599999999995</v>
      </c>
      <c r="AK40" s="349"/>
      <c r="AL40" s="456">
        <f t="shared" si="8"/>
        <v>730.6640000000001</v>
      </c>
      <c r="AM40" s="498"/>
      <c r="AN40" s="330">
        <v>235.98</v>
      </c>
      <c r="AO40" s="330"/>
      <c r="AP40" s="330">
        <v>498.18</v>
      </c>
      <c r="AQ40" s="330"/>
      <c r="AR40" s="467">
        <f t="shared" si="3"/>
        <v>0</v>
      </c>
      <c r="AS40" s="267"/>
      <c r="AT40" s="271"/>
      <c r="AU40" s="271"/>
      <c r="AV40" s="271"/>
      <c r="AW40" s="271"/>
    </row>
    <row r="41" spans="1:49" ht="14.45" customHeight="1" x14ac:dyDescent="0.2">
      <c r="A41" s="262">
        <v>40</v>
      </c>
      <c r="B41" s="255">
        <v>40</v>
      </c>
      <c r="C41" s="256">
        <v>32</v>
      </c>
      <c r="D41" s="257">
        <v>39</v>
      </c>
      <c r="E41" s="258">
        <v>354</v>
      </c>
      <c r="F41" s="259" t="s">
        <v>286</v>
      </c>
      <c r="G41" s="47">
        <v>3</v>
      </c>
      <c r="H41" s="47" t="s">
        <v>660</v>
      </c>
      <c r="I41" s="303">
        <v>3256</v>
      </c>
      <c r="J41" s="424" t="s">
        <v>297</v>
      </c>
      <c r="K41" s="434">
        <v>0</v>
      </c>
      <c r="L41" s="434">
        <f t="shared" si="4"/>
        <v>203001730</v>
      </c>
      <c r="M41" s="90" t="s">
        <v>1262</v>
      </c>
      <c r="N41" s="259"/>
      <c r="O41" s="263" t="s">
        <v>9</v>
      </c>
      <c r="P41" s="259" t="s">
        <v>15</v>
      </c>
      <c r="Q41" s="274">
        <v>2</v>
      </c>
      <c r="R41" s="265">
        <v>4</v>
      </c>
      <c r="S41" s="265">
        <f t="shared" si="5"/>
        <v>5</v>
      </c>
      <c r="T41" s="265">
        <f t="shared" si="6"/>
        <v>5</v>
      </c>
      <c r="U41" s="265">
        <v>5</v>
      </c>
      <c r="V41" s="265">
        <v>5</v>
      </c>
      <c r="W41" s="265">
        <v>70.489999999999995</v>
      </c>
      <c r="X41" s="265">
        <v>98</v>
      </c>
      <c r="Y41" s="384">
        <v>110.25</v>
      </c>
      <c r="Z41" s="265">
        <f>'SKLOP A'!J48</f>
        <v>0</v>
      </c>
      <c r="AA41" s="265">
        <v>70.489999999999995</v>
      </c>
      <c r="AB41" s="265">
        <v>1.4</v>
      </c>
      <c r="AC41" s="265">
        <f t="shared" si="0"/>
        <v>98.69</v>
      </c>
      <c r="AD41" s="265">
        <v>1.1000000000000001</v>
      </c>
      <c r="AE41" s="266">
        <v>107.80000000000001</v>
      </c>
      <c r="AF41" s="265">
        <v>1.1000000000000001</v>
      </c>
      <c r="AG41" s="266">
        <f t="shared" si="1"/>
        <v>121.27500000000001</v>
      </c>
      <c r="AH41" s="265">
        <f t="shared" si="2"/>
        <v>197.38</v>
      </c>
      <c r="AI41" s="358"/>
      <c r="AJ41" s="405">
        <f t="shared" si="7"/>
        <v>431.20000000000005</v>
      </c>
      <c r="AK41" s="349"/>
      <c r="AL41" s="456">
        <f t="shared" si="8"/>
        <v>606.375</v>
      </c>
      <c r="AM41" s="498"/>
      <c r="AN41" s="330">
        <v>196</v>
      </c>
      <c r="AO41" s="330"/>
      <c r="AP41" s="330">
        <v>441</v>
      </c>
      <c r="AQ41" s="330"/>
      <c r="AR41" s="467">
        <f t="shared" si="3"/>
        <v>0</v>
      </c>
      <c r="AS41" s="267"/>
      <c r="AT41" s="271"/>
      <c r="AU41" s="271"/>
      <c r="AV41" s="271"/>
      <c r="AW41" s="271"/>
    </row>
    <row r="42" spans="1:49" ht="14.45" customHeight="1" x14ac:dyDescent="0.2">
      <c r="A42" s="262">
        <v>41</v>
      </c>
      <c r="B42" s="255">
        <v>41</v>
      </c>
      <c r="C42" s="256">
        <v>33</v>
      </c>
      <c r="D42" s="257">
        <v>40</v>
      </c>
      <c r="E42" s="258">
        <v>355</v>
      </c>
      <c r="F42" s="259" t="s">
        <v>286</v>
      </c>
      <c r="G42" s="47">
        <v>3</v>
      </c>
      <c r="H42" s="47" t="s">
        <v>660</v>
      </c>
      <c r="I42" s="303">
        <v>3055</v>
      </c>
      <c r="J42" s="424" t="s">
        <v>298</v>
      </c>
      <c r="K42" s="434">
        <v>0</v>
      </c>
      <c r="L42" s="434">
        <f t="shared" si="4"/>
        <v>203001820</v>
      </c>
      <c r="M42" s="90" t="s">
        <v>1263</v>
      </c>
      <c r="N42" s="259"/>
      <c r="O42" s="263" t="s">
        <v>9</v>
      </c>
      <c r="P42" s="259" t="s">
        <v>15</v>
      </c>
      <c r="Q42" s="264">
        <v>5</v>
      </c>
      <c r="R42" s="265">
        <v>10</v>
      </c>
      <c r="S42" s="265">
        <f t="shared" si="5"/>
        <v>12.5</v>
      </c>
      <c r="T42" s="265">
        <f t="shared" si="6"/>
        <v>13</v>
      </c>
      <c r="U42" s="265">
        <v>13</v>
      </c>
      <c r="V42" s="265">
        <v>13</v>
      </c>
      <c r="W42" s="265">
        <v>65.63</v>
      </c>
      <c r="X42" s="265">
        <v>91.76</v>
      </c>
      <c r="Y42" s="384">
        <v>104.16</v>
      </c>
      <c r="Z42" s="265">
        <f>'SKLOP A'!J49</f>
        <v>0</v>
      </c>
      <c r="AA42" s="265">
        <v>65.63</v>
      </c>
      <c r="AB42" s="265">
        <v>1.4</v>
      </c>
      <c r="AC42" s="265">
        <f t="shared" si="0"/>
        <v>91.88</v>
      </c>
      <c r="AD42" s="265">
        <v>1.1000000000000001</v>
      </c>
      <c r="AE42" s="266">
        <v>100.93600000000001</v>
      </c>
      <c r="AF42" s="265">
        <v>1.1000000000000001</v>
      </c>
      <c r="AG42" s="266">
        <f t="shared" si="1"/>
        <v>114.57600000000001</v>
      </c>
      <c r="AH42" s="265">
        <f t="shared" si="2"/>
        <v>459.4</v>
      </c>
      <c r="AI42" s="358"/>
      <c r="AJ42" s="405">
        <f t="shared" si="7"/>
        <v>1009.3600000000001</v>
      </c>
      <c r="AK42" s="349"/>
      <c r="AL42" s="456">
        <f t="shared" si="8"/>
        <v>1489.4880000000001</v>
      </c>
      <c r="AM42" s="498"/>
      <c r="AN42" s="330">
        <v>458.8</v>
      </c>
      <c r="AO42" s="330"/>
      <c r="AP42" s="330">
        <v>1041.5999999999999</v>
      </c>
      <c r="AQ42" s="330"/>
      <c r="AR42" s="467">
        <f t="shared" si="3"/>
        <v>0</v>
      </c>
      <c r="AS42" s="267"/>
      <c r="AT42" s="271"/>
      <c r="AU42" s="271"/>
      <c r="AV42" s="271"/>
      <c r="AW42" s="271"/>
    </row>
    <row r="43" spans="1:49" ht="14.45" customHeight="1" x14ac:dyDescent="0.2">
      <c r="A43" s="262">
        <v>42</v>
      </c>
      <c r="B43" s="255">
        <v>42</v>
      </c>
      <c r="C43" s="256"/>
      <c r="D43" s="257"/>
      <c r="E43" s="263"/>
      <c r="F43" s="263" t="s">
        <v>286</v>
      </c>
      <c r="G43" s="47">
        <v>3</v>
      </c>
      <c r="H43" s="47" t="s">
        <v>660</v>
      </c>
      <c r="I43" s="435">
        <v>9112</v>
      </c>
      <c r="J43" s="276">
        <v>203001920</v>
      </c>
      <c r="K43" s="434">
        <v>0</v>
      </c>
      <c r="L43" s="434">
        <f t="shared" si="4"/>
        <v>203001920</v>
      </c>
      <c r="M43" s="436" t="s">
        <v>1523</v>
      </c>
      <c r="N43" s="273"/>
      <c r="O43" s="263" t="s">
        <v>9</v>
      </c>
      <c r="P43" s="259" t="s">
        <v>15</v>
      </c>
      <c r="Q43" s="264">
        <v>5</v>
      </c>
      <c r="R43" s="265">
        <v>10</v>
      </c>
      <c r="S43" s="265">
        <f t="shared" si="5"/>
        <v>12.5</v>
      </c>
      <c r="T43" s="265">
        <f t="shared" si="6"/>
        <v>13</v>
      </c>
      <c r="U43" s="265">
        <v>13</v>
      </c>
      <c r="V43" s="265">
        <v>13</v>
      </c>
      <c r="W43" s="265">
        <v>65.27</v>
      </c>
      <c r="X43" s="265">
        <v>91.02</v>
      </c>
      <c r="Y43" s="384">
        <v>98.4</v>
      </c>
      <c r="Z43" s="265">
        <f>'SKLOP A'!J50</f>
        <v>0</v>
      </c>
      <c r="AA43" s="265">
        <v>65.27</v>
      </c>
      <c r="AB43" s="265">
        <v>1.4</v>
      </c>
      <c r="AC43" s="265">
        <f t="shared" si="0"/>
        <v>91.38</v>
      </c>
      <c r="AD43" s="265">
        <v>1.1000000000000001</v>
      </c>
      <c r="AE43" s="266">
        <v>100.122</v>
      </c>
      <c r="AF43" s="265">
        <v>1.1000000000000001</v>
      </c>
      <c r="AG43" s="266">
        <f t="shared" si="1"/>
        <v>108.24000000000001</v>
      </c>
      <c r="AH43" s="265">
        <f t="shared" si="2"/>
        <v>456.9</v>
      </c>
      <c r="AI43" s="358"/>
      <c r="AJ43" s="405">
        <f t="shared" si="7"/>
        <v>1001.22</v>
      </c>
      <c r="AK43" s="349"/>
      <c r="AL43" s="456">
        <f t="shared" si="8"/>
        <v>1407.1200000000001</v>
      </c>
      <c r="AM43" s="498"/>
      <c r="AN43" s="330">
        <v>455.09999999999997</v>
      </c>
      <c r="AO43" s="330"/>
      <c r="AP43" s="330">
        <v>984</v>
      </c>
      <c r="AQ43" s="330"/>
      <c r="AR43" s="467">
        <f t="shared" si="3"/>
        <v>0</v>
      </c>
      <c r="AS43" s="267"/>
      <c r="AT43" s="271"/>
      <c r="AU43" s="271"/>
      <c r="AV43" s="271"/>
      <c r="AW43" s="271"/>
    </row>
    <row r="44" spans="1:49" ht="14.45" customHeight="1" x14ac:dyDescent="0.2">
      <c r="A44" s="262">
        <v>43</v>
      </c>
      <c r="B44" s="255">
        <v>43</v>
      </c>
      <c r="C44" s="256">
        <v>34</v>
      </c>
      <c r="D44" s="257">
        <v>41</v>
      </c>
      <c r="E44" s="258">
        <v>356</v>
      </c>
      <c r="F44" s="259" t="s">
        <v>286</v>
      </c>
      <c r="G44" s="47">
        <v>3</v>
      </c>
      <c r="H44" s="47" t="s">
        <v>660</v>
      </c>
      <c r="I44" s="303">
        <v>3329</v>
      </c>
      <c r="J44" s="424" t="s">
        <v>299</v>
      </c>
      <c r="K44" s="434">
        <v>0</v>
      </c>
      <c r="L44" s="434">
        <f t="shared" si="4"/>
        <v>203002020</v>
      </c>
      <c r="M44" s="90" t="s">
        <v>1264</v>
      </c>
      <c r="N44" s="259"/>
      <c r="O44" s="263" t="s">
        <v>9</v>
      </c>
      <c r="P44" s="259" t="s">
        <v>15</v>
      </c>
      <c r="Q44" s="264">
        <v>2</v>
      </c>
      <c r="R44" s="265">
        <v>4</v>
      </c>
      <c r="S44" s="265">
        <f t="shared" si="5"/>
        <v>5</v>
      </c>
      <c r="T44" s="265">
        <f t="shared" si="6"/>
        <v>5</v>
      </c>
      <c r="U44" s="265">
        <v>5</v>
      </c>
      <c r="V44" s="265">
        <v>5</v>
      </c>
      <c r="W44" s="265">
        <v>76.650000000000006</v>
      </c>
      <c r="X44" s="265">
        <v>106.75</v>
      </c>
      <c r="Y44" s="384">
        <v>115.4</v>
      </c>
      <c r="Z44" s="265">
        <f>'SKLOP A'!J51</f>
        <v>0</v>
      </c>
      <c r="AA44" s="265">
        <v>76.650000000000006</v>
      </c>
      <c r="AB44" s="265">
        <v>1.4</v>
      </c>
      <c r="AC44" s="265">
        <f t="shared" si="0"/>
        <v>107.31</v>
      </c>
      <c r="AD44" s="265">
        <v>1.1000000000000001</v>
      </c>
      <c r="AE44" s="266">
        <v>117.42500000000001</v>
      </c>
      <c r="AF44" s="265">
        <v>1.1000000000000001</v>
      </c>
      <c r="AG44" s="266">
        <f t="shared" si="1"/>
        <v>126.94000000000001</v>
      </c>
      <c r="AH44" s="265">
        <f t="shared" si="2"/>
        <v>214.62</v>
      </c>
      <c r="AI44" s="358"/>
      <c r="AJ44" s="405">
        <f t="shared" si="7"/>
        <v>469.70000000000005</v>
      </c>
      <c r="AK44" s="349"/>
      <c r="AL44" s="456">
        <f t="shared" si="8"/>
        <v>634.70000000000005</v>
      </c>
      <c r="AM44" s="498"/>
      <c r="AN44" s="330">
        <v>213.5</v>
      </c>
      <c r="AO44" s="330"/>
      <c r="AP44" s="330">
        <v>461.6</v>
      </c>
      <c r="AQ44" s="330"/>
      <c r="AR44" s="467">
        <f t="shared" si="3"/>
        <v>0</v>
      </c>
      <c r="AS44" s="267"/>
      <c r="AT44" s="271"/>
      <c r="AU44" s="271"/>
      <c r="AV44" s="271"/>
      <c r="AW44" s="271"/>
    </row>
    <row r="45" spans="1:49" ht="14.45" customHeight="1" x14ac:dyDescent="0.2">
      <c r="A45" s="262">
        <v>44</v>
      </c>
      <c r="B45" s="255">
        <v>44</v>
      </c>
      <c r="C45" s="256">
        <v>38</v>
      </c>
      <c r="D45" s="257">
        <v>45</v>
      </c>
      <c r="E45" s="258">
        <v>360</v>
      </c>
      <c r="F45" s="259" t="s">
        <v>286</v>
      </c>
      <c r="G45" s="47">
        <v>3</v>
      </c>
      <c r="H45" s="47" t="s">
        <v>660</v>
      </c>
      <c r="I45" s="303">
        <v>9104</v>
      </c>
      <c r="J45" s="424" t="s">
        <v>302</v>
      </c>
      <c r="K45" s="434">
        <v>0</v>
      </c>
      <c r="L45" s="434">
        <f t="shared" si="4"/>
        <v>203002320</v>
      </c>
      <c r="M45" s="90" t="s">
        <v>1268</v>
      </c>
      <c r="N45" s="259"/>
      <c r="O45" s="263" t="s">
        <v>9</v>
      </c>
      <c r="P45" s="259" t="s">
        <v>15</v>
      </c>
      <c r="Q45" s="274">
        <v>1</v>
      </c>
      <c r="R45" s="265">
        <v>2</v>
      </c>
      <c r="S45" s="265">
        <f t="shared" si="5"/>
        <v>2.5</v>
      </c>
      <c r="T45" s="265">
        <f t="shared" si="6"/>
        <v>3</v>
      </c>
      <c r="U45" s="265">
        <v>3</v>
      </c>
      <c r="V45" s="265">
        <v>3</v>
      </c>
      <c r="W45" s="265">
        <v>99.05</v>
      </c>
      <c r="X45" s="265">
        <v>138.38</v>
      </c>
      <c r="Y45" s="384">
        <v>149.6</v>
      </c>
      <c r="Z45" s="265">
        <f>'SKLOP A'!J52</f>
        <v>0</v>
      </c>
      <c r="AA45" s="265">
        <v>99.05</v>
      </c>
      <c r="AB45" s="265">
        <v>1.4</v>
      </c>
      <c r="AC45" s="265">
        <f t="shared" si="0"/>
        <v>138.66999999999999</v>
      </c>
      <c r="AD45" s="265">
        <v>1.1000000000000001</v>
      </c>
      <c r="AE45" s="266">
        <v>152.21800000000002</v>
      </c>
      <c r="AF45" s="265">
        <v>1.1000000000000001</v>
      </c>
      <c r="AG45" s="266">
        <f t="shared" si="1"/>
        <v>164.56</v>
      </c>
      <c r="AH45" s="265">
        <f t="shared" si="2"/>
        <v>138.66999999999999</v>
      </c>
      <c r="AI45" s="358"/>
      <c r="AJ45" s="405">
        <f t="shared" si="7"/>
        <v>304.43600000000004</v>
      </c>
      <c r="AK45" s="349"/>
      <c r="AL45" s="456">
        <f t="shared" si="8"/>
        <v>493.68</v>
      </c>
      <c r="AM45" s="498"/>
      <c r="AN45" s="330">
        <v>138.38</v>
      </c>
      <c r="AO45" s="330"/>
      <c r="AP45" s="330">
        <v>299.2</v>
      </c>
      <c r="AQ45" s="330"/>
      <c r="AR45" s="467">
        <f t="shared" si="3"/>
        <v>0</v>
      </c>
      <c r="AS45" s="267"/>
      <c r="AT45" s="271"/>
      <c r="AU45" s="271"/>
      <c r="AV45" s="271"/>
      <c r="AW45" s="271"/>
    </row>
    <row r="46" spans="1:49" ht="14.45" customHeight="1" x14ac:dyDescent="0.2">
      <c r="A46" s="262">
        <v>45</v>
      </c>
      <c r="B46" s="255">
        <v>45</v>
      </c>
      <c r="C46" s="256">
        <v>35</v>
      </c>
      <c r="D46" s="257">
        <v>42</v>
      </c>
      <c r="E46" s="258">
        <v>357</v>
      </c>
      <c r="F46" s="259" t="s">
        <v>286</v>
      </c>
      <c r="G46" s="47">
        <v>3</v>
      </c>
      <c r="H46" s="47" t="s">
        <v>660</v>
      </c>
      <c r="I46" s="303">
        <v>3883</v>
      </c>
      <c r="J46" s="424" t="s">
        <v>300</v>
      </c>
      <c r="K46" s="434">
        <v>0</v>
      </c>
      <c r="L46" s="434">
        <f t="shared" si="4"/>
        <v>203002430</v>
      </c>
      <c r="M46" s="90" t="s">
        <v>1265</v>
      </c>
      <c r="N46" s="259"/>
      <c r="O46" s="263" t="s">
        <v>9</v>
      </c>
      <c r="P46" s="259" t="s">
        <v>15</v>
      </c>
      <c r="Q46" s="264">
        <v>1</v>
      </c>
      <c r="R46" s="265">
        <v>2</v>
      </c>
      <c r="S46" s="265">
        <f t="shared" si="5"/>
        <v>2.5</v>
      </c>
      <c r="T46" s="265">
        <f t="shared" si="6"/>
        <v>3</v>
      </c>
      <c r="U46" s="265">
        <v>3</v>
      </c>
      <c r="V46" s="265">
        <v>3</v>
      </c>
      <c r="W46" s="265">
        <v>87.75</v>
      </c>
      <c r="X46" s="265">
        <v>123.68</v>
      </c>
      <c r="Y46" s="384">
        <v>135.27000000000001</v>
      </c>
      <c r="Z46" s="265">
        <f>'SKLOP A'!J53</f>
        <v>0</v>
      </c>
      <c r="AA46" s="265">
        <v>87.75</v>
      </c>
      <c r="AB46" s="265">
        <v>1.4</v>
      </c>
      <c r="AC46" s="265">
        <f t="shared" si="0"/>
        <v>122.85</v>
      </c>
      <c r="AD46" s="265">
        <v>1.1000000000000001</v>
      </c>
      <c r="AE46" s="266">
        <v>136.04800000000003</v>
      </c>
      <c r="AF46" s="265">
        <v>1.1000000000000001</v>
      </c>
      <c r="AG46" s="266">
        <f t="shared" si="1"/>
        <v>148.79700000000003</v>
      </c>
      <c r="AH46" s="265">
        <f t="shared" si="2"/>
        <v>122.85</v>
      </c>
      <c r="AI46" s="358"/>
      <c r="AJ46" s="405">
        <f t="shared" si="7"/>
        <v>272.09600000000006</v>
      </c>
      <c r="AK46" s="349"/>
      <c r="AL46" s="456">
        <f t="shared" si="8"/>
        <v>446.39100000000008</v>
      </c>
      <c r="AM46" s="498"/>
      <c r="AN46" s="330">
        <v>123.68</v>
      </c>
      <c r="AO46" s="330"/>
      <c r="AP46" s="330">
        <v>270.54000000000002</v>
      </c>
      <c r="AQ46" s="330"/>
      <c r="AR46" s="467">
        <f t="shared" si="3"/>
        <v>0</v>
      </c>
      <c r="AS46" s="267"/>
      <c r="AT46" s="271"/>
      <c r="AU46" s="271"/>
      <c r="AV46" s="271"/>
      <c r="AW46" s="271"/>
    </row>
    <row r="47" spans="1:49" ht="14.45" customHeight="1" x14ac:dyDescent="0.2">
      <c r="A47" s="262">
        <v>46</v>
      </c>
      <c r="B47" s="255">
        <v>46</v>
      </c>
      <c r="C47" s="256"/>
      <c r="D47" s="257"/>
      <c r="E47" s="258"/>
      <c r="F47" s="263" t="s">
        <v>286</v>
      </c>
      <c r="G47" s="47">
        <v>3</v>
      </c>
      <c r="H47" s="47" t="s">
        <v>660</v>
      </c>
      <c r="I47" s="435">
        <v>3330</v>
      </c>
      <c r="J47" s="276">
        <v>203002530</v>
      </c>
      <c r="K47" s="434">
        <v>0</v>
      </c>
      <c r="L47" s="434">
        <f t="shared" si="4"/>
        <v>203002530</v>
      </c>
      <c r="M47" s="436" t="s">
        <v>1524</v>
      </c>
      <c r="N47" s="259"/>
      <c r="O47" s="263" t="s">
        <v>9</v>
      </c>
      <c r="P47" s="259" t="s">
        <v>15</v>
      </c>
      <c r="Q47" s="264">
        <v>1</v>
      </c>
      <c r="R47" s="265">
        <v>2</v>
      </c>
      <c r="S47" s="265">
        <f t="shared" si="5"/>
        <v>2.5</v>
      </c>
      <c r="T47" s="265">
        <f t="shared" si="6"/>
        <v>3</v>
      </c>
      <c r="U47" s="265">
        <v>3</v>
      </c>
      <c r="V47" s="265">
        <v>3</v>
      </c>
      <c r="W47" s="265">
        <v>81.45</v>
      </c>
      <c r="X47" s="265">
        <v>107.7</v>
      </c>
      <c r="Y47" s="384">
        <v>114.88</v>
      </c>
      <c r="Z47" s="265">
        <f>'SKLOP A'!J54</f>
        <v>0</v>
      </c>
      <c r="AA47" s="265">
        <v>81.45</v>
      </c>
      <c r="AB47" s="265">
        <v>1.4</v>
      </c>
      <c r="AC47" s="265">
        <f t="shared" si="0"/>
        <v>114.03</v>
      </c>
      <c r="AD47" s="265">
        <v>1.1000000000000001</v>
      </c>
      <c r="AE47" s="266">
        <v>118.47000000000001</v>
      </c>
      <c r="AF47" s="265">
        <v>1.1000000000000001</v>
      </c>
      <c r="AG47" s="266">
        <f t="shared" si="1"/>
        <v>126.36800000000001</v>
      </c>
      <c r="AH47" s="265">
        <f t="shared" si="2"/>
        <v>114.03</v>
      </c>
      <c r="AI47" s="358"/>
      <c r="AJ47" s="405">
        <f t="shared" si="7"/>
        <v>236.94000000000003</v>
      </c>
      <c r="AK47" s="349"/>
      <c r="AL47" s="456">
        <f t="shared" si="8"/>
        <v>379.10400000000004</v>
      </c>
      <c r="AM47" s="498"/>
      <c r="AN47" s="330">
        <v>107.7</v>
      </c>
      <c r="AO47" s="330"/>
      <c r="AP47" s="330">
        <v>229.76</v>
      </c>
      <c r="AQ47" s="330"/>
      <c r="AR47" s="467">
        <f t="shared" si="3"/>
        <v>0</v>
      </c>
      <c r="AS47" s="267"/>
      <c r="AT47" s="271"/>
      <c r="AU47" s="271"/>
      <c r="AV47" s="271"/>
      <c r="AW47" s="271"/>
    </row>
    <row r="48" spans="1:49" ht="14.45" customHeight="1" x14ac:dyDescent="0.2">
      <c r="A48" s="262">
        <v>47</v>
      </c>
      <c r="B48" s="255">
        <v>47</v>
      </c>
      <c r="C48" s="256">
        <v>36</v>
      </c>
      <c r="D48" s="257">
        <v>43</v>
      </c>
      <c r="E48" s="258">
        <v>358</v>
      </c>
      <c r="F48" s="259" t="s">
        <v>286</v>
      </c>
      <c r="G48" s="47">
        <v>3</v>
      </c>
      <c r="H48" s="47" t="s">
        <v>660</v>
      </c>
      <c r="I48" s="303">
        <v>4018</v>
      </c>
      <c r="J48" s="424" t="s">
        <v>1351</v>
      </c>
      <c r="K48" s="434">
        <v>0</v>
      </c>
      <c r="L48" s="434">
        <f t="shared" si="4"/>
        <v>203002630</v>
      </c>
      <c r="M48" s="90" t="s">
        <v>1266</v>
      </c>
      <c r="N48" s="259"/>
      <c r="O48" s="263" t="s">
        <v>9</v>
      </c>
      <c r="P48" s="259" t="s">
        <v>15</v>
      </c>
      <c r="Q48" s="264">
        <v>1</v>
      </c>
      <c r="R48" s="265">
        <v>2</v>
      </c>
      <c r="S48" s="265">
        <f t="shared" si="5"/>
        <v>2.5</v>
      </c>
      <c r="T48" s="265">
        <f t="shared" si="6"/>
        <v>3</v>
      </c>
      <c r="U48" s="265">
        <v>3</v>
      </c>
      <c r="V48" s="265">
        <v>3</v>
      </c>
      <c r="W48" s="265">
        <v>100.16</v>
      </c>
      <c r="X48" s="265">
        <v>132.33000000000001</v>
      </c>
      <c r="Y48" s="384">
        <v>140.35</v>
      </c>
      <c r="Z48" s="265">
        <f>'SKLOP A'!J55</f>
        <v>0</v>
      </c>
      <c r="AA48" s="265">
        <v>100.16</v>
      </c>
      <c r="AB48" s="265">
        <v>1.4</v>
      </c>
      <c r="AC48" s="265">
        <f t="shared" si="0"/>
        <v>140.22</v>
      </c>
      <c r="AD48" s="265">
        <v>1.1000000000000001</v>
      </c>
      <c r="AE48" s="266">
        <v>145.56300000000002</v>
      </c>
      <c r="AF48" s="265">
        <v>1.1000000000000001</v>
      </c>
      <c r="AG48" s="266">
        <f t="shared" si="1"/>
        <v>154.38500000000002</v>
      </c>
      <c r="AH48" s="265">
        <f t="shared" si="2"/>
        <v>140.22</v>
      </c>
      <c r="AI48" s="358"/>
      <c r="AJ48" s="405">
        <f t="shared" si="7"/>
        <v>291.12600000000003</v>
      </c>
      <c r="AK48" s="349"/>
      <c r="AL48" s="456">
        <f t="shared" si="8"/>
        <v>463.15500000000009</v>
      </c>
      <c r="AM48" s="498"/>
      <c r="AN48" s="330">
        <v>132.33000000000001</v>
      </c>
      <c r="AO48" s="330"/>
      <c r="AP48" s="330">
        <v>280.7</v>
      </c>
      <c r="AQ48" s="330"/>
      <c r="AR48" s="467">
        <f t="shared" si="3"/>
        <v>0</v>
      </c>
      <c r="AS48" s="267"/>
      <c r="AT48" s="271"/>
      <c r="AU48" s="271"/>
      <c r="AV48" s="271"/>
      <c r="AW48" s="271"/>
    </row>
    <row r="49" spans="1:49" ht="14.45" customHeight="1" x14ac:dyDescent="0.2">
      <c r="A49" s="262">
        <v>48</v>
      </c>
      <c r="B49" s="255">
        <v>48</v>
      </c>
      <c r="C49" s="256">
        <v>37</v>
      </c>
      <c r="D49" s="257">
        <v>44</v>
      </c>
      <c r="E49" s="258">
        <v>359</v>
      </c>
      <c r="F49" s="259" t="s">
        <v>286</v>
      </c>
      <c r="G49" s="47">
        <v>3</v>
      </c>
      <c r="H49" s="47" t="s">
        <v>660</v>
      </c>
      <c r="I49" s="303">
        <v>9099</v>
      </c>
      <c r="J49" s="424" t="s">
        <v>301</v>
      </c>
      <c r="K49" s="434">
        <v>0</v>
      </c>
      <c r="L49" s="434">
        <f t="shared" si="4"/>
        <v>203002730</v>
      </c>
      <c r="M49" s="90" t="s">
        <v>1267</v>
      </c>
      <c r="N49" s="259"/>
      <c r="O49" s="263" t="s">
        <v>9</v>
      </c>
      <c r="P49" s="259" t="s">
        <v>15</v>
      </c>
      <c r="Q49" s="264">
        <v>1</v>
      </c>
      <c r="R49" s="265">
        <v>2</v>
      </c>
      <c r="S49" s="265">
        <f t="shared" si="5"/>
        <v>2.5</v>
      </c>
      <c r="T49" s="265">
        <f t="shared" si="6"/>
        <v>3</v>
      </c>
      <c r="U49" s="265">
        <v>3</v>
      </c>
      <c r="V49" s="265">
        <v>3</v>
      </c>
      <c r="W49" s="265">
        <v>104.4</v>
      </c>
      <c r="X49" s="265">
        <v>137.85</v>
      </c>
      <c r="Y49" s="384">
        <v>147.04</v>
      </c>
      <c r="Z49" s="265">
        <f>'SKLOP A'!J56</f>
        <v>0</v>
      </c>
      <c r="AA49" s="265">
        <v>104.4</v>
      </c>
      <c r="AB49" s="265">
        <v>1.4</v>
      </c>
      <c r="AC49" s="265">
        <f t="shared" si="0"/>
        <v>146.16</v>
      </c>
      <c r="AD49" s="265">
        <v>1.1000000000000001</v>
      </c>
      <c r="AE49" s="266">
        <v>151.63500000000002</v>
      </c>
      <c r="AF49" s="265">
        <v>1.1000000000000001</v>
      </c>
      <c r="AG49" s="266">
        <f t="shared" si="1"/>
        <v>161.744</v>
      </c>
      <c r="AH49" s="265">
        <f t="shared" si="2"/>
        <v>146.16</v>
      </c>
      <c r="AI49" s="358"/>
      <c r="AJ49" s="405">
        <f t="shared" si="7"/>
        <v>303.27000000000004</v>
      </c>
      <c r="AK49" s="349"/>
      <c r="AL49" s="456">
        <f t="shared" si="8"/>
        <v>485.23199999999997</v>
      </c>
      <c r="AM49" s="498"/>
      <c r="AN49" s="330">
        <v>137.85</v>
      </c>
      <c r="AO49" s="330"/>
      <c r="AP49" s="330">
        <v>294.08</v>
      </c>
      <c r="AQ49" s="330"/>
      <c r="AR49" s="467">
        <f t="shared" si="3"/>
        <v>0</v>
      </c>
      <c r="AS49" s="267"/>
      <c r="AT49" s="271"/>
      <c r="AU49" s="271"/>
      <c r="AV49" s="271"/>
      <c r="AW49" s="271"/>
    </row>
    <row r="50" spans="1:49" ht="14.45" customHeight="1" x14ac:dyDescent="0.2">
      <c r="A50" s="262">
        <v>49</v>
      </c>
      <c r="B50" s="255">
        <v>49</v>
      </c>
      <c r="C50" s="256"/>
      <c r="D50" s="257">
        <v>46</v>
      </c>
      <c r="E50" s="258"/>
      <c r="F50" s="263" t="s">
        <v>286</v>
      </c>
      <c r="G50" s="47">
        <v>3</v>
      </c>
      <c r="H50" s="47" t="s">
        <v>660</v>
      </c>
      <c r="I50" s="435">
        <v>9387</v>
      </c>
      <c r="J50" s="276">
        <v>203003230</v>
      </c>
      <c r="K50" s="434">
        <v>0</v>
      </c>
      <c r="L50" s="434">
        <f t="shared" si="4"/>
        <v>203003230</v>
      </c>
      <c r="M50" s="436" t="s">
        <v>1480</v>
      </c>
      <c r="N50" s="259"/>
      <c r="O50" s="263" t="s">
        <v>9</v>
      </c>
      <c r="P50" s="259" t="s">
        <v>15</v>
      </c>
      <c r="Q50" s="264">
        <v>1</v>
      </c>
      <c r="R50" s="265">
        <v>2</v>
      </c>
      <c r="S50" s="265">
        <f t="shared" si="5"/>
        <v>2.5</v>
      </c>
      <c r="T50" s="265">
        <f t="shared" si="6"/>
        <v>3</v>
      </c>
      <c r="U50" s="265">
        <v>3</v>
      </c>
      <c r="V50" s="265">
        <v>3</v>
      </c>
      <c r="W50" s="265">
        <v>148.66</v>
      </c>
      <c r="X50" s="265">
        <v>208.07</v>
      </c>
      <c r="Y50" s="384">
        <v>219.96</v>
      </c>
      <c r="Z50" s="265">
        <f>'SKLOP A'!J57</f>
        <v>0</v>
      </c>
      <c r="AA50" s="265">
        <v>148.66</v>
      </c>
      <c r="AB50" s="265">
        <v>1.4</v>
      </c>
      <c r="AC50" s="265">
        <f t="shared" si="0"/>
        <v>208.12</v>
      </c>
      <c r="AD50" s="265">
        <v>1.1000000000000001</v>
      </c>
      <c r="AE50" s="266">
        <v>228.87700000000001</v>
      </c>
      <c r="AF50" s="265">
        <v>1.1000000000000001</v>
      </c>
      <c r="AG50" s="266">
        <f t="shared" si="1"/>
        <v>241.95600000000002</v>
      </c>
      <c r="AH50" s="265">
        <f t="shared" si="2"/>
        <v>208.12</v>
      </c>
      <c r="AI50" s="358"/>
      <c r="AJ50" s="405">
        <f t="shared" si="7"/>
        <v>457.75400000000002</v>
      </c>
      <c r="AK50" s="349"/>
      <c r="AL50" s="456">
        <f t="shared" si="8"/>
        <v>725.86800000000005</v>
      </c>
      <c r="AM50" s="498"/>
      <c r="AN50" s="330">
        <v>208.07</v>
      </c>
      <c r="AO50" s="330"/>
      <c r="AP50" s="330">
        <v>439.92</v>
      </c>
      <c r="AQ50" s="330"/>
      <c r="AR50" s="467">
        <f t="shared" si="3"/>
        <v>0</v>
      </c>
      <c r="AS50" s="267"/>
      <c r="AT50" s="271"/>
      <c r="AU50" s="271"/>
      <c r="AV50" s="271"/>
      <c r="AW50" s="271"/>
    </row>
    <row r="51" spans="1:49" ht="14.45" customHeight="1" x14ac:dyDescent="0.2">
      <c r="A51" s="262">
        <v>50</v>
      </c>
      <c r="B51" s="255">
        <v>50</v>
      </c>
      <c r="C51" s="256"/>
      <c r="D51" s="257"/>
      <c r="E51" s="258"/>
      <c r="F51" s="263" t="s">
        <v>286</v>
      </c>
      <c r="G51" s="47">
        <v>3</v>
      </c>
      <c r="H51" s="47" t="s">
        <v>660</v>
      </c>
      <c r="I51" s="435">
        <v>9222</v>
      </c>
      <c r="J51" s="276">
        <v>203003330</v>
      </c>
      <c r="K51" s="434">
        <v>0</v>
      </c>
      <c r="L51" s="434">
        <f t="shared" si="4"/>
        <v>203003330</v>
      </c>
      <c r="M51" s="436" t="s">
        <v>1525</v>
      </c>
      <c r="N51" s="259"/>
      <c r="O51" s="263" t="s">
        <v>9</v>
      </c>
      <c r="P51" s="259" t="s">
        <v>15</v>
      </c>
      <c r="Q51" s="264">
        <v>1</v>
      </c>
      <c r="R51" s="265">
        <v>2</v>
      </c>
      <c r="S51" s="265">
        <f t="shared" si="5"/>
        <v>2.5</v>
      </c>
      <c r="T51" s="265">
        <f t="shared" si="6"/>
        <v>3</v>
      </c>
      <c r="U51" s="265">
        <v>3</v>
      </c>
      <c r="V51" s="265">
        <v>3</v>
      </c>
      <c r="W51" s="265">
        <v>169.05</v>
      </c>
      <c r="X51" s="265">
        <v>223.13</v>
      </c>
      <c r="Y51" s="384">
        <v>235.88</v>
      </c>
      <c r="Z51" s="265">
        <f>'SKLOP A'!J58</f>
        <v>0</v>
      </c>
      <c r="AA51" s="265">
        <v>169.05</v>
      </c>
      <c r="AB51" s="265">
        <v>1.4</v>
      </c>
      <c r="AC51" s="265">
        <f t="shared" si="0"/>
        <v>236.67</v>
      </c>
      <c r="AD51" s="265">
        <v>1.1000000000000001</v>
      </c>
      <c r="AE51" s="266">
        <v>245.44300000000001</v>
      </c>
      <c r="AF51" s="265">
        <v>1.1000000000000001</v>
      </c>
      <c r="AG51" s="266">
        <f t="shared" si="1"/>
        <v>259.46800000000002</v>
      </c>
      <c r="AH51" s="265">
        <f t="shared" si="2"/>
        <v>236.67</v>
      </c>
      <c r="AI51" s="358"/>
      <c r="AJ51" s="405">
        <f t="shared" si="7"/>
        <v>490.88600000000002</v>
      </c>
      <c r="AK51" s="349"/>
      <c r="AL51" s="456">
        <f t="shared" si="8"/>
        <v>778.404</v>
      </c>
      <c r="AM51" s="498"/>
      <c r="AN51" s="330">
        <v>223.13</v>
      </c>
      <c r="AO51" s="330"/>
      <c r="AP51" s="330">
        <v>471.76</v>
      </c>
      <c r="AQ51" s="330"/>
      <c r="AR51" s="467">
        <f t="shared" si="3"/>
        <v>0</v>
      </c>
      <c r="AS51" s="267"/>
      <c r="AT51" s="271"/>
      <c r="AU51" s="271"/>
      <c r="AV51" s="271"/>
      <c r="AW51" s="271"/>
    </row>
    <row r="52" spans="1:49" ht="14.45" customHeight="1" x14ac:dyDescent="0.2">
      <c r="A52" s="262">
        <v>51</v>
      </c>
      <c r="B52" s="255">
        <v>51</v>
      </c>
      <c r="C52" s="256"/>
      <c r="D52" s="257"/>
      <c r="E52" s="258"/>
      <c r="F52" s="263" t="s">
        <v>1530</v>
      </c>
      <c r="G52" s="47">
        <v>3</v>
      </c>
      <c r="H52" s="47" t="s">
        <v>660</v>
      </c>
      <c r="I52" s="435">
        <v>3333</v>
      </c>
      <c r="J52" s="276">
        <v>203003420</v>
      </c>
      <c r="K52" s="434">
        <v>0</v>
      </c>
      <c r="L52" s="434">
        <f t="shared" si="4"/>
        <v>203003420</v>
      </c>
      <c r="M52" s="436" t="s">
        <v>1526</v>
      </c>
      <c r="N52" s="259"/>
      <c r="O52" s="263" t="s">
        <v>9</v>
      </c>
      <c r="P52" s="259" t="s">
        <v>15</v>
      </c>
      <c r="Q52" s="274">
        <v>1</v>
      </c>
      <c r="R52" s="265">
        <v>2</v>
      </c>
      <c r="S52" s="265">
        <f t="shared" si="5"/>
        <v>2.5</v>
      </c>
      <c r="T52" s="265">
        <f t="shared" si="6"/>
        <v>3</v>
      </c>
      <c r="U52" s="265">
        <v>3</v>
      </c>
      <c r="V52" s="265">
        <v>3</v>
      </c>
      <c r="W52" s="265">
        <v>166.72</v>
      </c>
      <c r="X52" s="265">
        <v>220</v>
      </c>
      <c r="Y52" s="384">
        <v>226.88</v>
      </c>
      <c r="Z52" s="265">
        <f>'SKLOP A'!J59</f>
        <v>0</v>
      </c>
      <c r="AA52" s="265">
        <v>166.72</v>
      </c>
      <c r="AB52" s="265">
        <v>1.4</v>
      </c>
      <c r="AC52" s="265">
        <f t="shared" si="0"/>
        <v>233.41</v>
      </c>
      <c r="AD52" s="265">
        <v>1.1000000000000001</v>
      </c>
      <c r="AE52" s="266">
        <v>242.00000000000003</v>
      </c>
      <c r="AF52" s="265">
        <v>1.1000000000000001</v>
      </c>
      <c r="AG52" s="266">
        <f t="shared" si="1"/>
        <v>249.56800000000001</v>
      </c>
      <c r="AH52" s="265">
        <f t="shared" si="2"/>
        <v>233.41</v>
      </c>
      <c r="AI52" s="358"/>
      <c r="AJ52" s="405">
        <f t="shared" si="7"/>
        <v>484.00000000000006</v>
      </c>
      <c r="AK52" s="349"/>
      <c r="AL52" s="456">
        <f t="shared" si="8"/>
        <v>748.70400000000006</v>
      </c>
      <c r="AM52" s="498"/>
      <c r="AN52" s="330">
        <v>220</v>
      </c>
      <c r="AO52" s="330"/>
      <c r="AP52" s="330">
        <v>453.76</v>
      </c>
      <c r="AQ52" s="330"/>
      <c r="AR52" s="467">
        <f t="shared" si="3"/>
        <v>0</v>
      </c>
      <c r="AS52" s="267"/>
      <c r="AT52" s="271"/>
      <c r="AU52" s="271"/>
      <c r="AV52" s="271"/>
      <c r="AW52" s="271"/>
    </row>
    <row r="53" spans="1:49" ht="14.45" customHeight="1" x14ac:dyDescent="0.2">
      <c r="A53" s="262">
        <v>52</v>
      </c>
      <c r="B53" s="255">
        <v>52</v>
      </c>
      <c r="C53" s="256"/>
      <c r="D53" s="257"/>
      <c r="E53" s="258"/>
      <c r="F53" s="263" t="s">
        <v>1530</v>
      </c>
      <c r="G53" s="47">
        <v>3</v>
      </c>
      <c r="H53" s="47" t="s">
        <v>660</v>
      </c>
      <c r="I53" s="435">
        <v>9331</v>
      </c>
      <c r="J53" s="276">
        <v>203003730</v>
      </c>
      <c r="K53" s="434">
        <v>0</v>
      </c>
      <c r="L53" s="434">
        <f t="shared" si="4"/>
        <v>203003730</v>
      </c>
      <c r="M53" s="436" t="s">
        <v>1527</v>
      </c>
      <c r="N53" s="259"/>
      <c r="O53" s="263" t="s">
        <v>9</v>
      </c>
      <c r="P53" s="259" t="s">
        <v>15</v>
      </c>
      <c r="Q53" s="264">
        <v>1</v>
      </c>
      <c r="R53" s="265">
        <v>2</v>
      </c>
      <c r="S53" s="265">
        <f t="shared" si="5"/>
        <v>2.5</v>
      </c>
      <c r="T53" s="265">
        <f t="shared" si="6"/>
        <v>3</v>
      </c>
      <c r="U53" s="265">
        <v>3</v>
      </c>
      <c r="V53" s="265">
        <v>3</v>
      </c>
      <c r="W53" s="265">
        <v>176.48</v>
      </c>
      <c r="X53" s="265">
        <v>232.96</v>
      </c>
      <c r="Y53" s="384">
        <v>240.24</v>
      </c>
      <c r="Z53" s="265">
        <f>'SKLOP A'!J60</f>
        <v>0</v>
      </c>
      <c r="AA53" s="265">
        <v>176.48</v>
      </c>
      <c r="AB53" s="265">
        <v>1.4</v>
      </c>
      <c r="AC53" s="265">
        <f t="shared" si="0"/>
        <v>247.07</v>
      </c>
      <c r="AD53" s="265">
        <v>1.1000000000000001</v>
      </c>
      <c r="AE53" s="266">
        <v>256.25600000000003</v>
      </c>
      <c r="AF53" s="265">
        <v>1.1000000000000001</v>
      </c>
      <c r="AG53" s="266">
        <f t="shared" si="1"/>
        <v>264.26400000000001</v>
      </c>
      <c r="AH53" s="265">
        <f t="shared" si="2"/>
        <v>247.07</v>
      </c>
      <c r="AI53" s="358"/>
      <c r="AJ53" s="405">
        <f t="shared" si="7"/>
        <v>512.51200000000006</v>
      </c>
      <c r="AK53" s="349"/>
      <c r="AL53" s="456">
        <f t="shared" si="8"/>
        <v>792.79200000000003</v>
      </c>
      <c r="AM53" s="498"/>
      <c r="AN53" s="330">
        <v>232.96</v>
      </c>
      <c r="AO53" s="330"/>
      <c r="AP53" s="330">
        <v>480.48</v>
      </c>
      <c r="AQ53" s="330"/>
      <c r="AR53" s="467">
        <f t="shared" si="3"/>
        <v>0</v>
      </c>
      <c r="AS53" s="267"/>
      <c r="AT53" s="271"/>
      <c r="AU53" s="271"/>
      <c r="AV53" s="271"/>
      <c r="AW53" s="271"/>
    </row>
    <row r="54" spans="1:49" ht="14.45" customHeight="1" x14ac:dyDescent="0.2">
      <c r="A54" s="262">
        <v>53</v>
      </c>
      <c r="B54" s="255">
        <v>53</v>
      </c>
      <c r="C54" s="256"/>
      <c r="D54" s="257"/>
      <c r="E54" s="258"/>
      <c r="F54" s="263" t="s">
        <v>1530</v>
      </c>
      <c r="G54" s="47">
        <v>3</v>
      </c>
      <c r="H54" s="47" t="s">
        <v>660</v>
      </c>
      <c r="I54" s="435">
        <v>9330</v>
      </c>
      <c r="J54" s="276">
        <v>203003830</v>
      </c>
      <c r="K54" s="434">
        <v>0</v>
      </c>
      <c r="L54" s="434">
        <f t="shared" si="4"/>
        <v>203003830</v>
      </c>
      <c r="M54" s="436" t="s">
        <v>1528</v>
      </c>
      <c r="N54" s="259"/>
      <c r="O54" s="263" t="s">
        <v>9</v>
      </c>
      <c r="P54" s="259" t="s">
        <v>15</v>
      </c>
      <c r="Q54" s="264">
        <v>1</v>
      </c>
      <c r="R54" s="265">
        <v>2</v>
      </c>
      <c r="S54" s="265">
        <f t="shared" si="5"/>
        <v>2.5</v>
      </c>
      <c r="T54" s="265">
        <f t="shared" si="6"/>
        <v>3</v>
      </c>
      <c r="U54" s="265">
        <v>3</v>
      </c>
      <c r="V54" s="265">
        <v>3</v>
      </c>
      <c r="W54" s="265">
        <v>178.88</v>
      </c>
      <c r="X54" s="265">
        <v>243.21</v>
      </c>
      <c r="Y54" s="384">
        <v>250.58</v>
      </c>
      <c r="Z54" s="265">
        <f>'SKLOP A'!J61</f>
        <v>0</v>
      </c>
      <c r="AA54" s="265">
        <v>178.88</v>
      </c>
      <c r="AB54" s="265">
        <v>1.4</v>
      </c>
      <c r="AC54" s="265">
        <f t="shared" si="0"/>
        <v>250.43</v>
      </c>
      <c r="AD54" s="265">
        <v>1.1000000000000001</v>
      </c>
      <c r="AE54" s="266">
        <v>267.53100000000001</v>
      </c>
      <c r="AF54" s="265">
        <v>1.1000000000000001</v>
      </c>
      <c r="AG54" s="266">
        <f t="shared" si="1"/>
        <v>275.63800000000003</v>
      </c>
      <c r="AH54" s="265">
        <f t="shared" si="2"/>
        <v>250.43</v>
      </c>
      <c r="AI54" s="358"/>
      <c r="AJ54" s="405">
        <f t="shared" si="7"/>
        <v>535.06200000000001</v>
      </c>
      <c r="AK54" s="349"/>
      <c r="AL54" s="456">
        <f t="shared" si="8"/>
        <v>826.9140000000001</v>
      </c>
      <c r="AM54" s="498"/>
      <c r="AN54" s="330">
        <v>243.21</v>
      </c>
      <c r="AO54" s="330"/>
      <c r="AP54" s="330">
        <v>501.16</v>
      </c>
      <c r="AQ54" s="330"/>
      <c r="AR54" s="467">
        <f t="shared" si="3"/>
        <v>0</v>
      </c>
      <c r="AS54" s="267"/>
      <c r="AT54" s="271"/>
      <c r="AU54" s="271"/>
      <c r="AV54" s="271"/>
      <c r="AW54" s="271"/>
    </row>
    <row r="55" spans="1:49" ht="14.45" customHeight="1" x14ac:dyDescent="0.2">
      <c r="A55" s="262">
        <v>54</v>
      </c>
      <c r="B55" s="255">
        <v>54</v>
      </c>
      <c r="C55" s="256"/>
      <c r="D55" s="257"/>
      <c r="E55" s="258"/>
      <c r="F55" s="263" t="s">
        <v>1530</v>
      </c>
      <c r="G55" s="47">
        <v>3</v>
      </c>
      <c r="H55" s="47" t="s">
        <v>660</v>
      </c>
      <c r="I55" s="435">
        <v>9324</v>
      </c>
      <c r="J55" s="276">
        <v>203004030</v>
      </c>
      <c r="K55" s="434">
        <v>0</v>
      </c>
      <c r="L55" s="434">
        <f t="shared" si="4"/>
        <v>203004030</v>
      </c>
      <c r="M55" s="436" t="s">
        <v>1529</v>
      </c>
      <c r="N55" s="259"/>
      <c r="O55" s="263" t="s">
        <v>9</v>
      </c>
      <c r="P55" s="259" t="s">
        <v>15</v>
      </c>
      <c r="Q55" s="264">
        <v>1</v>
      </c>
      <c r="R55" s="265">
        <v>2</v>
      </c>
      <c r="S55" s="265">
        <f t="shared" si="5"/>
        <v>2.5</v>
      </c>
      <c r="T55" s="265">
        <f t="shared" si="6"/>
        <v>3</v>
      </c>
      <c r="U55" s="265">
        <v>3</v>
      </c>
      <c r="V55" s="265">
        <v>3</v>
      </c>
      <c r="W55" s="265">
        <v>201.28</v>
      </c>
      <c r="X55" s="265">
        <v>278.97000000000003</v>
      </c>
      <c r="Y55" s="384">
        <v>296.39</v>
      </c>
      <c r="Z55" s="265">
        <f>'SKLOP A'!J62</f>
        <v>0</v>
      </c>
      <c r="AA55" s="265">
        <v>201.28</v>
      </c>
      <c r="AB55" s="265">
        <v>1.4</v>
      </c>
      <c r="AC55" s="265">
        <f t="shared" si="0"/>
        <v>281.79000000000002</v>
      </c>
      <c r="AD55" s="265">
        <v>1.1000000000000001</v>
      </c>
      <c r="AE55" s="266">
        <v>306.86700000000008</v>
      </c>
      <c r="AF55" s="265">
        <v>1.1000000000000001</v>
      </c>
      <c r="AG55" s="266">
        <f t="shared" si="1"/>
        <v>326.029</v>
      </c>
      <c r="AH55" s="265">
        <f t="shared" si="2"/>
        <v>281.79000000000002</v>
      </c>
      <c r="AI55" s="358"/>
      <c r="AJ55" s="405">
        <f t="shared" si="7"/>
        <v>613.73400000000015</v>
      </c>
      <c r="AK55" s="349"/>
      <c r="AL55" s="456">
        <f t="shared" si="8"/>
        <v>978.08699999999999</v>
      </c>
      <c r="AM55" s="498"/>
      <c r="AN55" s="330">
        <v>278.97000000000003</v>
      </c>
      <c r="AO55" s="330"/>
      <c r="AP55" s="330">
        <v>592.78</v>
      </c>
      <c r="AQ55" s="330"/>
      <c r="AR55" s="467">
        <f t="shared" si="3"/>
        <v>0</v>
      </c>
      <c r="AS55" s="267"/>
      <c r="AT55" s="271"/>
      <c r="AU55" s="271"/>
      <c r="AV55" s="271"/>
      <c r="AW55" s="271"/>
    </row>
    <row r="56" spans="1:49" ht="14.45" customHeight="1" x14ac:dyDescent="0.2">
      <c r="A56" s="262">
        <v>55</v>
      </c>
      <c r="B56" s="255">
        <v>55</v>
      </c>
      <c r="C56" s="256">
        <v>71</v>
      </c>
      <c r="D56" s="257">
        <v>106</v>
      </c>
      <c r="E56" s="258">
        <v>273</v>
      </c>
      <c r="F56" s="259" t="s">
        <v>231</v>
      </c>
      <c r="G56" s="47">
        <v>3</v>
      </c>
      <c r="H56" s="47" t="s">
        <v>660</v>
      </c>
      <c r="I56" s="303">
        <v>4036</v>
      </c>
      <c r="J56" s="424" t="s">
        <v>232</v>
      </c>
      <c r="K56" s="434">
        <v>0</v>
      </c>
      <c r="L56" s="434">
        <f t="shared" si="4"/>
        <v>204300920</v>
      </c>
      <c r="M56" s="90" t="s">
        <v>1269</v>
      </c>
      <c r="N56" s="259"/>
      <c r="O56" s="263" t="s">
        <v>9</v>
      </c>
      <c r="P56" s="259" t="s">
        <v>15</v>
      </c>
      <c r="Q56" s="274">
        <v>1</v>
      </c>
      <c r="R56" s="265">
        <v>2</v>
      </c>
      <c r="S56" s="265">
        <f t="shared" si="5"/>
        <v>2.5</v>
      </c>
      <c r="T56" s="265">
        <f t="shared" si="6"/>
        <v>3</v>
      </c>
      <c r="U56" s="265">
        <v>3</v>
      </c>
      <c r="V56" s="265">
        <v>3</v>
      </c>
      <c r="W56" s="265">
        <v>15</v>
      </c>
      <c r="X56" s="265">
        <v>20.96</v>
      </c>
      <c r="Y56" s="384">
        <v>22.92</v>
      </c>
      <c r="Z56" s="265">
        <f>'SKLOP A'!J63</f>
        <v>0</v>
      </c>
      <c r="AA56" s="265">
        <v>15</v>
      </c>
      <c r="AB56" s="265">
        <v>1.4</v>
      </c>
      <c r="AC56" s="265">
        <f t="shared" si="0"/>
        <v>21</v>
      </c>
      <c r="AD56" s="265">
        <v>1.1000000000000001</v>
      </c>
      <c r="AE56" s="266">
        <v>23.056000000000004</v>
      </c>
      <c r="AF56" s="265">
        <v>1.1000000000000001</v>
      </c>
      <c r="AG56" s="266">
        <f t="shared" si="1"/>
        <v>25.212000000000003</v>
      </c>
      <c r="AH56" s="265">
        <f t="shared" si="2"/>
        <v>21</v>
      </c>
      <c r="AI56" s="358"/>
      <c r="AJ56" s="405">
        <f t="shared" si="7"/>
        <v>46.112000000000009</v>
      </c>
      <c r="AK56" s="349"/>
      <c r="AL56" s="456">
        <f t="shared" si="8"/>
        <v>75.63600000000001</v>
      </c>
      <c r="AM56" s="498"/>
      <c r="AN56" s="330">
        <v>20.96</v>
      </c>
      <c r="AO56" s="330"/>
      <c r="AP56" s="330">
        <v>45.84</v>
      </c>
      <c r="AQ56" s="330"/>
      <c r="AR56" s="467">
        <f t="shared" si="3"/>
        <v>0</v>
      </c>
      <c r="AS56" s="267"/>
      <c r="AT56" s="271"/>
      <c r="AU56" s="271"/>
      <c r="AV56" s="271"/>
      <c r="AW56" s="271"/>
    </row>
    <row r="57" spans="1:49" ht="14.45" customHeight="1" x14ac:dyDescent="0.2">
      <c r="A57" s="262">
        <v>56</v>
      </c>
      <c r="B57" s="255">
        <v>56</v>
      </c>
      <c r="C57" s="256">
        <v>72</v>
      </c>
      <c r="D57" s="257">
        <v>107</v>
      </c>
      <c r="E57" s="258">
        <v>274</v>
      </c>
      <c r="F57" s="259" t="s">
        <v>231</v>
      </c>
      <c r="G57" s="47">
        <v>3</v>
      </c>
      <c r="H57" s="47" t="s">
        <v>660</v>
      </c>
      <c r="I57" s="303">
        <v>3340</v>
      </c>
      <c r="J57" s="424" t="s">
        <v>233</v>
      </c>
      <c r="K57" s="434">
        <v>0</v>
      </c>
      <c r="L57" s="434">
        <f t="shared" si="4"/>
        <v>204301020</v>
      </c>
      <c r="M57" s="90" t="s">
        <v>1270</v>
      </c>
      <c r="N57" s="259"/>
      <c r="O57" s="263" t="s">
        <v>9</v>
      </c>
      <c r="P57" s="259" t="s">
        <v>15</v>
      </c>
      <c r="Q57" s="264">
        <v>6</v>
      </c>
      <c r="R57" s="265">
        <v>12</v>
      </c>
      <c r="S57" s="265">
        <f t="shared" si="5"/>
        <v>15</v>
      </c>
      <c r="T57" s="265">
        <f t="shared" si="6"/>
        <v>15</v>
      </c>
      <c r="U57" s="265">
        <v>15</v>
      </c>
      <c r="V57" s="265">
        <v>15</v>
      </c>
      <c r="W57" s="265">
        <v>17.600000000000001</v>
      </c>
      <c r="X57" s="265">
        <v>25.16</v>
      </c>
      <c r="Y57" s="384">
        <v>26.32</v>
      </c>
      <c r="Z57" s="265">
        <f>'SKLOP A'!J64</f>
        <v>0</v>
      </c>
      <c r="AA57" s="265">
        <v>17.600000000000001</v>
      </c>
      <c r="AB57" s="265">
        <v>1.4</v>
      </c>
      <c r="AC57" s="265">
        <f t="shared" si="0"/>
        <v>24.64</v>
      </c>
      <c r="AD57" s="265">
        <v>1.1000000000000001</v>
      </c>
      <c r="AE57" s="266">
        <v>27.676000000000002</v>
      </c>
      <c r="AF57" s="265">
        <v>1.1000000000000001</v>
      </c>
      <c r="AG57" s="266">
        <f t="shared" si="1"/>
        <v>28.952000000000002</v>
      </c>
      <c r="AH57" s="265">
        <f t="shared" si="2"/>
        <v>147.84</v>
      </c>
      <c r="AI57" s="358"/>
      <c r="AJ57" s="405">
        <f t="shared" si="7"/>
        <v>332.11200000000002</v>
      </c>
      <c r="AK57" s="349"/>
      <c r="AL57" s="456">
        <f t="shared" si="8"/>
        <v>434.28000000000003</v>
      </c>
      <c r="AM57" s="498"/>
      <c r="AN57" s="330">
        <v>150.96</v>
      </c>
      <c r="AO57" s="330"/>
      <c r="AP57" s="330">
        <v>315.84000000000003</v>
      </c>
      <c r="AQ57" s="330"/>
      <c r="AR57" s="467">
        <f t="shared" si="3"/>
        <v>0</v>
      </c>
      <c r="AS57" s="267"/>
      <c r="AT57" s="271"/>
      <c r="AU57" s="271"/>
      <c r="AV57" s="271"/>
      <c r="AW57" s="271"/>
    </row>
    <row r="58" spans="1:49" ht="14.45" customHeight="1" x14ac:dyDescent="0.2">
      <c r="A58" s="262">
        <v>57</v>
      </c>
      <c r="B58" s="255">
        <v>57</v>
      </c>
      <c r="C58" s="256">
        <v>73</v>
      </c>
      <c r="D58" s="257">
        <v>108</v>
      </c>
      <c r="E58" s="258">
        <v>275</v>
      </c>
      <c r="F58" s="259" t="s">
        <v>231</v>
      </c>
      <c r="G58" s="47">
        <v>3</v>
      </c>
      <c r="H58" s="47" t="s">
        <v>660</v>
      </c>
      <c r="I58" s="303">
        <v>4034</v>
      </c>
      <c r="J58" s="424" t="s">
        <v>234</v>
      </c>
      <c r="K58" s="434">
        <v>0</v>
      </c>
      <c r="L58" s="434">
        <f t="shared" si="4"/>
        <v>204301920</v>
      </c>
      <c r="M58" s="90" t="s">
        <v>1271</v>
      </c>
      <c r="N58" s="259"/>
      <c r="O58" s="263" t="s">
        <v>9</v>
      </c>
      <c r="P58" s="259" t="s">
        <v>15</v>
      </c>
      <c r="Q58" s="274">
        <v>2</v>
      </c>
      <c r="R58" s="265">
        <v>4</v>
      </c>
      <c r="S58" s="265">
        <f t="shared" si="5"/>
        <v>5</v>
      </c>
      <c r="T58" s="265">
        <f t="shared" si="6"/>
        <v>5</v>
      </c>
      <c r="U58" s="265">
        <v>5</v>
      </c>
      <c r="V58" s="265">
        <v>5</v>
      </c>
      <c r="W58" s="265">
        <v>21.12</v>
      </c>
      <c r="X58" s="265">
        <v>29.75</v>
      </c>
      <c r="Y58" s="384">
        <v>31.45</v>
      </c>
      <c r="Z58" s="265">
        <f>'SKLOP A'!J65</f>
        <v>0</v>
      </c>
      <c r="AA58" s="265">
        <v>21.12</v>
      </c>
      <c r="AB58" s="265">
        <v>1.4</v>
      </c>
      <c r="AC58" s="265">
        <f t="shared" si="0"/>
        <v>29.57</v>
      </c>
      <c r="AD58" s="265">
        <v>1.1000000000000001</v>
      </c>
      <c r="AE58" s="266">
        <v>32.725000000000001</v>
      </c>
      <c r="AF58" s="265">
        <v>1.1000000000000001</v>
      </c>
      <c r="AG58" s="266">
        <f t="shared" si="1"/>
        <v>34.594999999999999</v>
      </c>
      <c r="AH58" s="265">
        <f t="shared" si="2"/>
        <v>59.14</v>
      </c>
      <c r="AI58" s="358"/>
      <c r="AJ58" s="405">
        <f t="shared" si="7"/>
        <v>130.9</v>
      </c>
      <c r="AK58" s="349"/>
      <c r="AL58" s="456">
        <f t="shared" si="8"/>
        <v>172.97499999999999</v>
      </c>
      <c r="AM58" s="498"/>
      <c r="AN58" s="330">
        <v>59.5</v>
      </c>
      <c r="AO58" s="330"/>
      <c r="AP58" s="330">
        <v>125.8</v>
      </c>
      <c r="AQ58" s="330"/>
      <c r="AR58" s="467">
        <f t="shared" si="3"/>
        <v>0</v>
      </c>
      <c r="AS58" s="267"/>
      <c r="AT58" s="271"/>
      <c r="AU58" s="271"/>
      <c r="AV58" s="271"/>
      <c r="AW58" s="271"/>
    </row>
    <row r="59" spans="1:49" ht="14.45" customHeight="1" x14ac:dyDescent="0.2">
      <c r="A59" s="262">
        <v>58</v>
      </c>
      <c r="B59" s="255">
        <v>58</v>
      </c>
      <c r="C59" s="256">
        <v>74</v>
      </c>
      <c r="D59" s="257">
        <v>109</v>
      </c>
      <c r="E59" s="258">
        <v>276</v>
      </c>
      <c r="F59" s="259" t="s">
        <v>231</v>
      </c>
      <c r="G59" s="47">
        <v>3</v>
      </c>
      <c r="H59" s="47" t="s">
        <v>660</v>
      </c>
      <c r="I59" s="303">
        <v>3341</v>
      </c>
      <c r="J59" s="424" t="s">
        <v>235</v>
      </c>
      <c r="K59" s="434">
        <v>0</v>
      </c>
      <c r="L59" s="434">
        <f t="shared" si="4"/>
        <v>204302020</v>
      </c>
      <c r="M59" s="90" t="s">
        <v>1272</v>
      </c>
      <c r="N59" s="259"/>
      <c r="O59" s="263" t="s">
        <v>9</v>
      </c>
      <c r="P59" s="259" t="s">
        <v>15</v>
      </c>
      <c r="Q59" s="274">
        <v>1</v>
      </c>
      <c r="R59" s="265">
        <v>2</v>
      </c>
      <c r="S59" s="265">
        <f t="shared" si="5"/>
        <v>2.5</v>
      </c>
      <c r="T59" s="265">
        <f t="shared" si="6"/>
        <v>3</v>
      </c>
      <c r="U59" s="265">
        <v>3</v>
      </c>
      <c r="V59" s="265">
        <v>3</v>
      </c>
      <c r="W59" s="265">
        <v>18.309999999999999</v>
      </c>
      <c r="X59" s="265">
        <v>25.73</v>
      </c>
      <c r="Y59" s="384">
        <v>27.2</v>
      </c>
      <c r="Z59" s="265">
        <f>'SKLOP A'!J66</f>
        <v>0</v>
      </c>
      <c r="AA59" s="265">
        <v>18.309999999999999</v>
      </c>
      <c r="AB59" s="265">
        <v>1.4</v>
      </c>
      <c r="AC59" s="265">
        <f t="shared" si="0"/>
        <v>25.63</v>
      </c>
      <c r="AD59" s="265">
        <v>1.1000000000000001</v>
      </c>
      <c r="AE59" s="266">
        <v>28.303000000000004</v>
      </c>
      <c r="AF59" s="265">
        <v>1.1000000000000001</v>
      </c>
      <c r="AG59" s="266">
        <f t="shared" si="1"/>
        <v>29.92</v>
      </c>
      <c r="AH59" s="265">
        <f t="shared" si="2"/>
        <v>25.63</v>
      </c>
      <c r="AI59" s="358"/>
      <c r="AJ59" s="405">
        <f t="shared" si="7"/>
        <v>56.606000000000009</v>
      </c>
      <c r="AK59" s="349"/>
      <c r="AL59" s="456">
        <f t="shared" si="8"/>
        <v>89.76</v>
      </c>
      <c r="AM59" s="498"/>
      <c r="AN59" s="330">
        <v>25.73</v>
      </c>
      <c r="AO59" s="330"/>
      <c r="AP59" s="330">
        <v>54.4</v>
      </c>
      <c r="AQ59" s="330"/>
      <c r="AR59" s="467">
        <f t="shared" si="3"/>
        <v>0</v>
      </c>
      <c r="AS59" s="267"/>
      <c r="AT59" s="271"/>
      <c r="AU59" s="271"/>
      <c r="AV59" s="271"/>
      <c r="AW59" s="271"/>
    </row>
    <row r="60" spans="1:49" ht="14.45" customHeight="1" x14ac:dyDescent="0.2">
      <c r="A60" s="262">
        <v>59</v>
      </c>
      <c r="B60" s="255">
        <v>59</v>
      </c>
      <c r="C60" s="256">
        <v>75</v>
      </c>
      <c r="D60" s="257">
        <v>110</v>
      </c>
      <c r="E60" s="258">
        <v>277</v>
      </c>
      <c r="F60" s="259" t="s">
        <v>231</v>
      </c>
      <c r="G60" s="47">
        <v>3</v>
      </c>
      <c r="H60" s="47" t="s">
        <v>660</v>
      </c>
      <c r="I60" s="303">
        <v>9065</v>
      </c>
      <c r="J60" s="424" t="s">
        <v>236</v>
      </c>
      <c r="K60" s="434">
        <v>0</v>
      </c>
      <c r="L60" s="434">
        <f t="shared" si="4"/>
        <v>204302130</v>
      </c>
      <c r="M60" s="90" t="s">
        <v>1292</v>
      </c>
      <c r="N60" s="259"/>
      <c r="O60" s="263" t="s">
        <v>9</v>
      </c>
      <c r="P60" s="259" t="s">
        <v>15</v>
      </c>
      <c r="Q60" s="264">
        <v>1</v>
      </c>
      <c r="R60" s="265">
        <v>2</v>
      </c>
      <c r="S60" s="265">
        <f t="shared" si="5"/>
        <v>2.5</v>
      </c>
      <c r="T60" s="265">
        <f t="shared" si="6"/>
        <v>3</v>
      </c>
      <c r="U60" s="265">
        <v>3</v>
      </c>
      <c r="V60" s="265">
        <v>3</v>
      </c>
      <c r="W60" s="265">
        <v>35.31</v>
      </c>
      <c r="X60" s="265">
        <v>49.35</v>
      </c>
      <c r="Y60" s="384">
        <v>52.17</v>
      </c>
      <c r="Z60" s="265">
        <f>'SKLOP A'!J67</f>
        <v>0</v>
      </c>
      <c r="AA60" s="265">
        <v>35.31</v>
      </c>
      <c r="AB60" s="265">
        <v>1.4</v>
      </c>
      <c r="AC60" s="265">
        <f t="shared" si="0"/>
        <v>49.43</v>
      </c>
      <c r="AD60" s="265">
        <v>1.1000000000000001</v>
      </c>
      <c r="AE60" s="266">
        <v>54.285000000000004</v>
      </c>
      <c r="AF60" s="265">
        <v>1.1000000000000001</v>
      </c>
      <c r="AG60" s="266">
        <f t="shared" si="1"/>
        <v>57.387000000000008</v>
      </c>
      <c r="AH60" s="265">
        <f t="shared" si="2"/>
        <v>49.43</v>
      </c>
      <c r="AI60" s="358"/>
      <c r="AJ60" s="405">
        <f t="shared" si="7"/>
        <v>108.57000000000001</v>
      </c>
      <c r="AK60" s="349"/>
      <c r="AL60" s="456">
        <f t="shared" si="8"/>
        <v>172.16100000000003</v>
      </c>
      <c r="AM60" s="498"/>
      <c r="AN60" s="330">
        <v>49.35</v>
      </c>
      <c r="AO60" s="330"/>
      <c r="AP60" s="330">
        <v>104.34</v>
      </c>
      <c r="AQ60" s="330"/>
      <c r="AR60" s="467">
        <f t="shared" si="3"/>
        <v>0</v>
      </c>
      <c r="AS60" s="267"/>
      <c r="AT60" s="271"/>
      <c r="AU60" s="271"/>
      <c r="AV60" s="271"/>
      <c r="AW60" s="271"/>
    </row>
    <row r="61" spans="1:49" ht="14.45" customHeight="1" x14ac:dyDescent="0.2">
      <c r="A61" s="262">
        <v>60</v>
      </c>
      <c r="B61" s="255">
        <v>60</v>
      </c>
      <c r="C61" s="256">
        <v>76</v>
      </c>
      <c r="D61" s="257">
        <v>111</v>
      </c>
      <c r="E61" s="258">
        <v>278</v>
      </c>
      <c r="F61" s="259" t="s">
        <v>231</v>
      </c>
      <c r="G61" s="47">
        <v>3</v>
      </c>
      <c r="H61" s="47" t="s">
        <v>660</v>
      </c>
      <c r="I61" s="303">
        <v>3996</v>
      </c>
      <c r="J61" s="424" t="s">
        <v>237</v>
      </c>
      <c r="K61" s="434">
        <v>0</v>
      </c>
      <c r="L61" s="434">
        <f t="shared" si="4"/>
        <v>204302530</v>
      </c>
      <c r="M61" s="90" t="s">
        <v>1273</v>
      </c>
      <c r="N61" s="259"/>
      <c r="O61" s="263" t="s">
        <v>9</v>
      </c>
      <c r="P61" s="259" t="s">
        <v>15</v>
      </c>
      <c r="Q61" s="264">
        <v>4</v>
      </c>
      <c r="R61" s="265">
        <v>8</v>
      </c>
      <c r="S61" s="265">
        <f t="shared" si="5"/>
        <v>10</v>
      </c>
      <c r="T61" s="265">
        <f t="shared" si="6"/>
        <v>10</v>
      </c>
      <c r="U61" s="265">
        <v>10</v>
      </c>
      <c r="V61" s="265">
        <v>10</v>
      </c>
      <c r="W61" s="265">
        <v>35.31</v>
      </c>
      <c r="X61" s="265">
        <v>49.35</v>
      </c>
      <c r="Y61" s="384">
        <v>52.17</v>
      </c>
      <c r="Z61" s="265">
        <f>'SKLOP A'!J68</f>
        <v>0</v>
      </c>
      <c r="AA61" s="265">
        <v>35.31</v>
      </c>
      <c r="AB61" s="265">
        <v>1.4</v>
      </c>
      <c r="AC61" s="265">
        <f t="shared" si="0"/>
        <v>49.43</v>
      </c>
      <c r="AD61" s="265">
        <v>1.1000000000000001</v>
      </c>
      <c r="AE61" s="266">
        <v>54.285000000000004</v>
      </c>
      <c r="AF61" s="265">
        <v>1.1000000000000001</v>
      </c>
      <c r="AG61" s="266">
        <f t="shared" si="1"/>
        <v>57.387000000000008</v>
      </c>
      <c r="AH61" s="265">
        <f t="shared" si="2"/>
        <v>197.72</v>
      </c>
      <c r="AI61" s="358"/>
      <c r="AJ61" s="405">
        <f t="shared" si="7"/>
        <v>434.28000000000003</v>
      </c>
      <c r="AK61" s="349"/>
      <c r="AL61" s="456">
        <f t="shared" si="8"/>
        <v>573.87000000000012</v>
      </c>
      <c r="AM61" s="498"/>
      <c r="AN61" s="330">
        <v>197.4</v>
      </c>
      <c r="AO61" s="330"/>
      <c r="AP61" s="330">
        <v>417.36</v>
      </c>
      <c r="AQ61" s="330"/>
      <c r="AR61" s="467">
        <f t="shared" si="3"/>
        <v>0</v>
      </c>
      <c r="AS61" s="267"/>
      <c r="AT61" s="271"/>
      <c r="AU61" s="271"/>
      <c r="AV61" s="271"/>
      <c r="AW61" s="271"/>
    </row>
    <row r="62" spans="1:49" ht="14.45" customHeight="1" x14ac:dyDescent="0.2">
      <c r="A62" s="262">
        <v>61</v>
      </c>
      <c r="B62" s="255">
        <v>61</v>
      </c>
      <c r="C62" s="256"/>
      <c r="D62" s="257"/>
      <c r="E62" s="258"/>
      <c r="F62" s="263" t="s">
        <v>231</v>
      </c>
      <c r="G62" s="47">
        <v>3</v>
      </c>
      <c r="H62" s="47" t="s">
        <v>660</v>
      </c>
      <c r="I62" s="435">
        <v>3879</v>
      </c>
      <c r="J62" s="276">
        <v>204302730</v>
      </c>
      <c r="K62" s="434">
        <v>0</v>
      </c>
      <c r="L62" s="434">
        <f t="shared" si="4"/>
        <v>204302730</v>
      </c>
      <c r="M62" s="436" t="s">
        <v>1618</v>
      </c>
      <c r="N62" s="259"/>
      <c r="O62" s="263" t="s">
        <v>9</v>
      </c>
      <c r="P62" s="259" t="s">
        <v>15</v>
      </c>
      <c r="Q62" s="264">
        <v>2</v>
      </c>
      <c r="R62" s="265">
        <v>4</v>
      </c>
      <c r="S62" s="265">
        <f t="shared" si="5"/>
        <v>5</v>
      </c>
      <c r="T62" s="265">
        <f t="shared" si="6"/>
        <v>5</v>
      </c>
      <c r="U62" s="265">
        <v>5</v>
      </c>
      <c r="V62" s="265">
        <v>5</v>
      </c>
      <c r="W62" s="265">
        <v>31.84</v>
      </c>
      <c r="X62" s="265">
        <v>44.63</v>
      </c>
      <c r="Y62" s="384">
        <v>47.17</v>
      </c>
      <c r="Z62" s="265">
        <f>'SKLOP A'!J69</f>
        <v>0</v>
      </c>
      <c r="AA62" s="265">
        <v>31.84</v>
      </c>
      <c r="AB62" s="265">
        <v>1.4</v>
      </c>
      <c r="AC62" s="265">
        <f t="shared" si="0"/>
        <v>44.58</v>
      </c>
      <c r="AD62" s="265">
        <v>1.1000000000000001</v>
      </c>
      <c r="AE62" s="266">
        <v>49.093000000000004</v>
      </c>
      <c r="AF62" s="265">
        <v>1.1000000000000001</v>
      </c>
      <c r="AG62" s="266">
        <f t="shared" si="1"/>
        <v>51.887000000000008</v>
      </c>
      <c r="AH62" s="265">
        <f t="shared" si="2"/>
        <v>89.16</v>
      </c>
      <c r="AI62" s="358"/>
      <c r="AJ62" s="405">
        <f t="shared" si="7"/>
        <v>196.37200000000001</v>
      </c>
      <c r="AK62" s="349"/>
      <c r="AL62" s="456">
        <f t="shared" si="8"/>
        <v>259.43500000000006</v>
      </c>
      <c r="AM62" s="498"/>
      <c r="AN62" s="330">
        <v>89.26</v>
      </c>
      <c r="AO62" s="330"/>
      <c r="AP62" s="330">
        <v>188.68</v>
      </c>
      <c r="AQ62" s="330"/>
      <c r="AR62" s="467">
        <f t="shared" si="3"/>
        <v>0</v>
      </c>
      <c r="AS62" s="267"/>
      <c r="AT62" s="271"/>
      <c r="AU62" s="271"/>
      <c r="AV62" s="271"/>
      <c r="AW62" s="271"/>
    </row>
    <row r="63" spans="1:49" ht="14.45" customHeight="1" x14ac:dyDescent="0.2">
      <c r="A63" s="262">
        <v>62</v>
      </c>
      <c r="B63" s="255">
        <v>62</v>
      </c>
      <c r="C63" s="256">
        <v>77</v>
      </c>
      <c r="D63" s="257">
        <v>112</v>
      </c>
      <c r="E63" s="258">
        <v>279</v>
      </c>
      <c r="F63" s="259" t="s">
        <v>231</v>
      </c>
      <c r="G63" s="47">
        <v>3</v>
      </c>
      <c r="H63" s="47" t="s">
        <v>660</v>
      </c>
      <c r="I63" s="303">
        <v>2438</v>
      </c>
      <c r="J63" s="424" t="s">
        <v>238</v>
      </c>
      <c r="K63" s="434">
        <v>0</v>
      </c>
      <c r="L63" s="434">
        <f t="shared" si="4"/>
        <v>204302930</v>
      </c>
      <c r="M63" s="90" t="s">
        <v>1274</v>
      </c>
      <c r="N63" s="259"/>
      <c r="O63" s="263" t="s">
        <v>9</v>
      </c>
      <c r="P63" s="259" t="s">
        <v>15</v>
      </c>
      <c r="Q63" s="274">
        <v>2</v>
      </c>
      <c r="R63" s="265">
        <v>4</v>
      </c>
      <c r="S63" s="265">
        <f t="shared" si="5"/>
        <v>5</v>
      </c>
      <c r="T63" s="265">
        <f t="shared" si="6"/>
        <v>5</v>
      </c>
      <c r="U63" s="265">
        <v>5</v>
      </c>
      <c r="V63" s="265">
        <v>5</v>
      </c>
      <c r="W63" s="265">
        <v>36.5</v>
      </c>
      <c r="X63" s="265">
        <v>50.18</v>
      </c>
      <c r="Y63" s="384">
        <v>53.08</v>
      </c>
      <c r="Z63" s="265">
        <f>'SKLOP A'!J70</f>
        <v>0</v>
      </c>
      <c r="AA63" s="265">
        <v>36.5</v>
      </c>
      <c r="AB63" s="265">
        <v>1.4</v>
      </c>
      <c r="AC63" s="265">
        <f t="shared" si="0"/>
        <v>51.1</v>
      </c>
      <c r="AD63" s="265">
        <v>1.1000000000000001</v>
      </c>
      <c r="AE63" s="266">
        <v>55.198000000000008</v>
      </c>
      <c r="AF63" s="265">
        <v>1.1000000000000001</v>
      </c>
      <c r="AG63" s="266">
        <f t="shared" si="1"/>
        <v>58.388000000000005</v>
      </c>
      <c r="AH63" s="265">
        <f t="shared" si="2"/>
        <v>102.2</v>
      </c>
      <c r="AI63" s="358"/>
      <c r="AJ63" s="405">
        <f t="shared" si="7"/>
        <v>220.79200000000003</v>
      </c>
      <c r="AK63" s="349"/>
      <c r="AL63" s="456">
        <f t="shared" si="8"/>
        <v>291.94000000000005</v>
      </c>
      <c r="AM63" s="498"/>
      <c r="AN63" s="330">
        <v>100.36</v>
      </c>
      <c r="AO63" s="330"/>
      <c r="AP63" s="330">
        <v>212.32</v>
      </c>
      <c r="AQ63" s="330"/>
      <c r="AR63" s="467">
        <f t="shared" si="3"/>
        <v>0</v>
      </c>
      <c r="AS63" s="267"/>
      <c r="AT63" s="271"/>
      <c r="AU63" s="271"/>
      <c r="AV63" s="271"/>
      <c r="AW63" s="271"/>
    </row>
    <row r="64" spans="1:49" ht="14.45" customHeight="1" x14ac:dyDescent="0.2">
      <c r="A64" s="262">
        <v>63</v>
      </c>
      <c r="B64" s="255">
        <v>63</v>
      </c>
      <c r="C64" s="256">
        <v>78</v>
      </c>
      <c r="D64" s="257">
        <v>113</v>
      </c>
      <c r="E64" s="258">
        <v>280</v>
      </c>
      <c r="F64" s="259" t="s">
        <v>231</v>
      </c>
      <c r="G64" s="47">
        <v>3</v>
      </c>
      <c r="H64" s="47" t="s">
        <v>660</v>
      </c>
      <c r="I64" s="303">
        <v>2309</v>
      </c>
      <c r="J64" s="424" t="s">
        <v>239</v>
      </c>
      <c r="K64" s="434">
        <v>0</v>
      </c>
      <c r="L64" s="434">
        <f t="shared" si="4"/>
        <v>204303020</v>
      </c>
      <c r="M64" s="90" t="s">
        <v>1275</v>
      </c>
      <c r="N64" s="259"/>
      <c r="O64" s="263" t="s">
        <v>9</v>
      </c>
      <c r="P64" s="259" t="s">
        <v>15</v>
      </c>
      <c r="Q64" s="264">
        <v>6</v>
      </c>
      <c r="R64" s="265">
        <v>12</v>
      </c>
      <c r="S64" s="265">
        <f t="shared" si="5"/>
        <v>15</v>
      </c>
      <c r="T64" s="265">
        <f t="shared" si="6"/>
        <v>15</v>
      </c>
      <c r="U64" s="265">
        <v>15</v>
      </c>
      <c r="V64" s="265">
        <v>15</v>
      </c>
      <c r="W64" s="265">
        <v>33.549999999999997</v>
      </c>
      <c r="X64" s="265">
        <v>46.46</v>
      </c>
      <c r="Y64" s="384">
        <v>48.9</v>
      </c>
      <c r="Z64" s="265">
        <f>'SKLOP A'!J71</f>
        <v>0</v>
      </c>
      <c r="AA64" s="265">
        <v>33.549999999999997</v>
      </c>
      <c r="AB64" s="265">
        <v>1.4</v>
      </c>
      <c r="AC64" s="265">
        <f t="shared" si="0"/>
        <v>46.97</v>
      </c>
      <c r="AD64" s="265">
        <v>1.1000000000000001</v>
      </c>
      <c r="AE64" s="266">
        <v>51.106000000000002</v>
      </c>
      <c r="AF64" s="265">
        <v>1.1000000000000001</v>
      </c>
      <c r="AG64" s="266">
        <f t="shared" si="1"/>
        <v>53.790000000000006</v>
      </c>
      <c r="AH64" s="265">
        <f t="shared" si="2"/>
        <v>281.82</v>
      </c>
      <c r="AI64" s="358"/>
      <c r="AJ64" s="405">
        <f t="shared" si="7"/>
        <v>613.27200000000005</v>
      </c>
      <c r="AK64" s="349"/>
      <c r="AL64" s="456">
        <f t="shared" si="8"/>
        <v>806.85000000000014</v>
      </c>
      <c r="AM64" s="498"/>
      <c r="AN64" s="330">
        <v>278.76</v>
      </c>
      <c r="AO64" s="330"/>
      <c r="AP64" s="330">
        <v>586.79999999999995</v>
      </c>
      <c r="AQ64" s="330"/>
      <c r="AR64" s="467">
        <f t="shared" si="3"/>
        <v>0</v>
      </c>
      <c r="AS64" s="267"/>
      <c r="AT64" s="271"/>
      <c r="AU64" s="271"/>
      <c r="AV64" s="271"/>
      <c r="AW64" s="271"/>
    </row>
    <row r="65" spans="1:49" ht="14.45" customHeight="1" x14ac:dyDescent="0.2">
      <c r="A65" s="262">
        <v>64</v>
      </c>
      <c r="B65" s="255">
        <v>64</v>
      </c>
      <c r="C65" s="256">
        <v>79</v>
      </c>
      <c r="D65" s="257">
        <v>114</v>
      </c>
      <c r="E65" s="258">
        <v>281</v>
      </c>
      <c r="F65" s="259" t="s">
        <v>231</v>
      </c>
      <c r="G65" s="47">
        <v>3</v>
      </c>
      <c r="H65" s="47" t="s">
        <v>660</v>
      </c>
      <c r="I65" s="303">
        <v>2735</v>
      </c>
      <c r="J65" s="424" t="s">
        <v>240</v>
      </c>
      <c r="K65" s="434">
        <v>0</v>
      </c>
      <c r="L65" s="434">
        <f t="shared" si="4"/>
        <v>204303120</v>
      </c>
      <c r="M65" s="90" t="s">
        <v>1293</v>
      </c>
      <c r="N65" s="259"/>
      <c r="O65" s="263" t="s">
        <v>9</v>
      </c>
      <c r="P65" s="259" t="s">
        <v>15</v>
      </c>
      <c r="Q65" s="264">
        <v>3</v>
      </c>
      <c r="R65" s="265">
        <v>6</v>
      </c>
      <c r="S65" s="265">
        <f t="shared" si="5"/>
        <v>7.5</v>
      </c>
      <c r="T65" s="265">
        <f t="shared" si="6"/>
        <v>8</v>
      </c>
      <c r="U65" s="265">
        <v>8</v>
      </c>
      <c r="V65" s="265">
        <v>8</v>
      </c>
      <c r="W65" s="265">
        <v>47.6</v>
      </c>
      <c r="X65" s="265">
        <v>66.42</v>
      </c>
      <c r="Y65" s="384">
        <v>71.8</v>
      </c>
      <c r="Z65" s="265">
        <f>'SKLOP A'!J72</f>
        <v>0</v>
      </c>
      <c r="AA65" s="265">
        <v>47.6</v>
      </c>
      <c r="AB65" s="265">
        <v>1.4</v>
      </c>
      <c r="AC65" s="265">
        <f t="shared" si="0"/>
        <v>66.64</v>
      </c>
      <c r="AD65" s="265">
        <v>1.1000000000000001</v>
      </c>
      <c r="AE65" s="266">
        <v>73.062000000000012</v>
      </c>
      <c r="AF65" s="265">
        <v>1.1000000000000001</v>
      </c>
      <c r="AG65" s="266">
        <f t="shared" si="1"/>
        <v>78.98</v>
      </c>
      <c r="AH65" s="265">
        <f t="shared" si="2"/>
        <v>199.92000000000002</v>
      </c>
      <c r="AI65" s="358"/>
      <c r="AJ65" s="405">
        <f t="shared" si="7"/>
        <v>438.37200000000007</v>
      </c>
      <c r="AK65" s="349"/>
      <c r="AL65" s="456">
        <f t="shared" si="8"/>
        <v>631.84</v>
      </c>
      <c r="AM65" s="498"/>
      <c r="AN65" s="330">
        <v>199.26</v>
      </c>
      <c r="AO65" s="330"/>
      <c r="AP65" s="330">
        <v>430.79999999999995</v>
      </c>
      <c r="AQ65" s="330"/>
      <c r="AR65" s="467">
        <f t="shared" si="3"/>
        <v>0</v>
      </c>
      <c r="AS65" s="267"/>
      <c r="AT65" s="271"/>
      <c r="AU65" s="271"/>
      <c r="AV65" s="271"/>
      <c r="AW65" s="271"/>
    </row>
    <row r="66" spans="1:49" ht="14.45" customHeight="1" x14ac:dyDescent="0.2">
      <c r="A66" s="262">
        <v>65</v>
      </c>
      <c r="B66" s="255">
        <v>65</v>
      </c>
      <c r="C66" s="256">
        <v>80</v>
      </c>
      <c r="D66" s="257">
        <v>115</v>
      </c>
      <c r="E66" s="258">
        <v>282</v>
      </c>
      <c r="F66" s="259" t="s">
        <v>231</v>
      </c>
      <c r="G66" s="47">
        <v>3</v>
      </c>
      <c r="H66" s="47" t="s">
        <v>660</v>
      </c>
      <c r="I66" s="303">
        <v>2202</v>
      </c>
      <c r="J66" s="424" t="s">
        <v>241</v>
      </c>
      <c r="K66" s="434">
        <v>0</v>
      </c>
      <c r="L66" s="434">
        <f t="shared" si="4"/>
        <v>204303520</v>
      </c>
      <c r="M66" s="90" t="s">
        <v>1276</v>
      </c>
      <c r="N66" s="259"/>
      <c r="O66" s="263" t="s">
        <v>9</v>
      </c>
      <c r="P66" s="259" t="s">
        <v>15</v>
      </c>
      <c r="Q66" s="274">
        <v>3</v>
      </c>
      <c r="R66" s="265">
        <v>6</v>
      </c>
      <c r="S66" s="265">
        <f t="shared" si="5"/>
        <v>7.5</v>
      </c>
      <c r="T66" s="265">
        <f t="shared" si="6"/>
        <v>8</v>
      </c>
      <c r="U66" s="265">
        <v>8</v>
      </c>
      <c r="V66" s="265">
        <v>8</v>
      </c>
      <c r="W66" s="265">
        <v>47.6</v>
      </c>
      <c r="X66" s="265">
        <v>66.42</v>
      </c>
      <c r="Y66" s="384">
        <v>71.8</v>
      </c>
      <c r="Z66" s="265">
        <f>'SKLOP A'!J73</f>
        <v>0</v>
      </c>
      <c r="AA66" s="265">
        <v>47.6</v>
      </c>
      <c r="AB66" s="265">
        <v>1.4</v>
      </c>
      <c r="AC66" s="265">
        <f t="shared" ref="AC66:AC81" si="9">ROUND(W66*AB66,2)</f>
        <v>66.64</v>
      </c>
      <c r="AD66" s="265">
        <v>1.1000000000000001</v>
      </c>
      <c r="AE66" s="266">
        <v>73.062000000000012</v>
      </c>
      <c r="AF66" s="265">
        <v>1.1000000000000001</v>
      </c>
      <c r="AG66" s="266">
        <f t="shared" ref="AG66:AG81" si="10">Y66*AF66</f>
        <v>78.98</v>
      </c>
      <c r="AH66" s="265">
        <f t="shared" ref="AH66:AH81" si="11">Q66*AC66</f>
        <v>199.92000000000002</v>
      </c>
      <c r="AI66" s="358"/>
      <c r="AJ66" s="405">
        <f t="shared" si="7"/>
        <v>438.37200000000007</v>
      </c>
      <c r="AK66" s="349"/>
      <c r="AL66" s="456">
        <f t="shared" si="8"/>
        <v>631.84</v>
      </c>
      <c r="AM66" s="498"/>
      <c r="AN66" s="330">
        <v>199.26</v>
      </c>
      <c r="AO66" s="330"/>
      <c r="AP66" s="330">
        <v>430.79999999999995</v>
      </c>
      <c r="AQ66" s="330"/>
      <c r="AR66" s="467">
        <f t="shared" ref="AR66:AR85" si="12">V66*Z66</f>
        <v>0</v>
      </c>
      <c r="AS66" s="267"/>
      <c r="AT66" s="271"/>
      <c r="AU66" s="271"/>
      <c r="AV66" s="271"/>
      <c r="AW66" s="271"/>
    </row>
    <row r="67" spans="1:49" ht="14.45" customHeight="1" x14ac:dyDescent="0.2">
      <c r="A67" s="262">
        <v>66</v>
      </c>
      <c r="B67" s="255">
        <v>66</v>
      </c>
      <c r="C67" s="256">
        <v>81</v>
      </c>
      <c r="D67" s="257">
        <v>116</v>
      </c>
      <c r="E67" s="258">
        <v>283</v>
      </c>
      <c r="F67" s="259" t="s">
        <v>231</v>
      </c>
      <c r="G67" s="47">
        <v>3</v>
      </c>
      <c r="H67" s="47" t="s">
        <v>660</v>
      </c>
      <c r="I67" s="303">
        <v>3884</v>
      </c>
      <c r="J67" s="424" t="s">
        <v>242</v>
      </c>
      <c r="K67" s="434">
        <v>0</v>
      </c>
      <c r="L67" s="434">
        <f t="shared" ref="L67:L81" si="13">J67-K67</f>
        <v>204303720</v>
      </c>
      <c r="M67" s="90" t="s">
        <v>1277</v>
      </c>
      <c r="N67" s="259"/>
      <c r="O67" s="263" t="s">
        <v>9</v>
      </c>
      <c r="P67" s="259" t="s">
        <v>15</v>
      </c>
      <c r="Q67" s="264">
        <v>1</v>
      </c>
      <c r="R67" s="265">
        <v>2</v>
      </c>
      <c r="S67" s="265">
        <f t="shared" ref="S67:S81" si="14">R67+Q67/2</f>
        <v>2.5</v>
      </c>
      <c r="T67" s="265">
        <f t="shared" ref="T67:T81" si="15">ROUND(S67,0)</f>
        <v>3</v>
      </c>
      <c r="U67" s="265">
        <v>3</v>
      </c>
      <c r="V67" s="265">
        <v>3</v>
      </c>
      <c r="W67" s="265">
        <v>37.200000000000003</v>
      </c>
      <c r="X67" s="265">
        <v>52.48</v>
      </c>
      <c r="Y67" s="384">
        <v>57.4</v>
      </c>
      <c r="Z67" s="265">
        <f>'SKLOP A'!J74</f>
        <v>0</v>
      </c>
      <c r="AA67" s="265">
        <v>37.200000000000003</v>
      </c>
      <c r="AB67" s="265">
        <v>1.4</v>
      </c>
      <c r="AC67" s="265">
        <f t="shared" si="9"/>
        <v>52.08</v>
      </c>
      <c r="AD67" s="265">
        <v>1.1000000000000001</v>
      </c>
      <c r="AE67" s="266">
        <v>57.728000000000002</v>
      </c>
      <c r="AF67" s="265">
        <v>1.1000000000000001</v>
      </c>
      <c r="AG67" s="266">
        <f t="shared" si="10"/>
        <v>63.14</v>
      </c>
      <c r="AH67" s="265">
        <f t="shared" si="11"/>
        <v>52.08</v>
      </c>
      <c r="AI67" s="358"/>
      <c r="AJ67" s="405">
        <f t="shared" ref="AJ67:AJ81" si="16">R67*AE67</f>
        <v>115.456</v>
      </c>
      <c r="AK67" s="349"/>
      <c r="AL67" s="456">
        <f t="shared" ref="AL67:AL81" si="17">V67*AG67</f>
        <v>189.42000000000002</v>
      </c>
      <c r="AM67" s="498"/>
      <c r="AN67" s="330">
        <v>52.48</v>
      </c>
      <c r="AO67" s="330"/>
      <c r="AP67" s="330">
        <v>114.8</v>
      </c>
      <c r="AQ67" s="330"/>
      <c r="AR67" s="467">
        <f t="shared" si="12"/>
        <v>0</v>
      </c>
      <c r="AS67" s="267"/>
      <c r="AT67" s="271"/>
      <c r="AU67" s="271"/>
      <c r="AV67" s="271"/>
      <c r="AW67" s="271"/>
    </row>
    <row r="68" spans="1:49" ht="14.45" customHeight="1" x14ac:dyDescent="0.2">
      <c r="A68" s="262">
        <v>67</v>
      </c>
      <c r="B68" s="255">
        <v>67</v>
      </c>
      <c r="C68" s="256">
        <v>82</v>
      </c>
      <c r="D68" s="257">
        <v>117</v>
      </c>
      <c r="E68" s="258">
        <v>284</v>
      </c>
      <c r="F68" s="259" t="s">
        <v>231</v>
      </c>
      <c r="G68" s="47">
        <v>3</v>
      </c>
      <c r="H68" s="47" t="s">
        <v>660</v>
      </c>
      <c r="I68" s="303">
        <v>2624</v>
      </c>
      <c r="J68" s="424" t="s">
        <v>243</v>
      </c>
      <c r="K68" s="434">
        <v>0</v>
      </c>
      <c r="L68" s="434">
        <f t="shared" si="13"/>
        <v>204303920</v>
      </c>
      <c r="M68" s="90" t="s">
        <v>1278</v>
      </c>
      <c r="N68" s="259"/>
      <c r="O68" s="263" t="s">
        <v>9</v>
      </c>
      <c r="P68" s="259" t="s">
        <v>15</v>
      </c>
      <c r="Q68" s="264">
        <v>1</v>
      </c>
      <c r="R68" s="265">
        <v>2</v>
      </c>
      <c r="S68" s="265">
        <f t="shared" si="14"/>
        <v>2.5</v>
      </c>
      <c r="T68" s="265">
        <f t="shared" si="15"/>
        <v>3</v>
      </c>
      <c r="U68" s="265">
        <v>3</v>
      </c>
      <c r="V68" s="265">
        <v>3</v>
      </c>
      <c r="W68" s="265">
        <v>48.67</v>
      </c>
      <c r="X68" s="265">
        <v>65.239999999999995</v>
      </c>
      <c r="Y68" s="384">
        <v>67.569999999999993</v>
      </c>
      <c r="Z68" s="265">
        <f>'SKLOP A'!J75</f>
        <v>0</v>
      </c>
      <c r="AA68" s="265">
        <v>48.67</v>
      </c>
      <c r="AB68" s="265">
        <v>1.4</v>
      </c>
      <c r="AC68" s="265">
        <f t="shared" si="9"/>
        <v>68.14</v>
      </c>
      <c r="AD68" s="265">
        <v>1.1000000000000001</v>
      </c>
      <c r="AE68" s="266">
        <v>71.763999999999996</v>
      </c>
      <c r="AF68" s="265">
        <v>1.1000000000000001</v>
      </c>
      <c r="AG68" s="266">
        <f t="shared" si="10"/>
        <v>74.326999999999998</v>
      </c>
      <c r="AH68" s="265">
        <f t="shared" si="11"/>
        <v>68.14</v>
      </c>
      <c r="AI68" s="358"/>
      <c r="AJ68" s="405">
        <f t="shared" si="16"/>
        <v>143.52799999999999</v>
      </c>
      <c r="AK68" s="349"/>
      <c r="AL68" s="456">
        <f t="shared" si="17"/>
        <v>222.98099999999999</v>
      </c>
      <c r="AM68" s="498"/>
      <c r="AN68" s="330">
        <v>65.239999999999995</v>
      </c>
      <c r="AO68" s="330"/>
      <c r="AP68" s="330">
        <v>135.13999999999999</v>
      </c>
      <c r="AQ68" s="330"/>
      <c r="AR68" s="467">
        <f t="shared" si="12"/>
        <v>0</v>
      </c>
      <c r="AS68" s="267"/>
      <c r="AT68" s="271"/>
      <c r="AU68" s="271"/>
      <c r="AV68" s="271"/>
      <c r="AW68" s="271"/>
    </row>
    <row r="69" spans="1:49" ht="14.45" customHeight="1" x14ac:dyDescent="0.2">
      <c r="A69" s="262">
        <v>68</v>
      </c>
      <c r="B69" s="255">
        <v>68</v>
      </c>
      <c r="C69" s="256">
        <v>83</v>
      </c>
      <c r="D69" s="257">
        <v>118</v>
      </c>
      <c r="E69" s="258">
        <v>285</v>
      </c>
      <c r="F69" s="259" t="s">
        <v>231</v>
      </c>
      <c r="G69" s="47">
        <v>3</v>
      </c>
      <c r="H69" s="47" t="s">
        <v>660</v>
      </c>
      <c r="I69" s="303">
        <v>3343</v>
      </c>
      <c r="J69" s="424" t="s">
        <v>244</v>
      </c>
      <c r="K69" s="434">
        <v>0</v>
      </c>
      <c r="L69" s="434">
        <f t="shared" si="13"/>
        <v>204304020</v>
      </c>
      <c r="M69" s="90" t="s">
        <v>1279</v>
      </c>
      <c r="N69" s="259"/>
      <c r="O69" s="263" t="s">
        <v>9</v>
      </c>
      <c r="P69" s="259" t="s">
        <v>15</v>
      </c>
      <c r="Q69" s="264">
        <v>1</v>
      </c>
      <c r="R69" s="265">
        <v>2</v>
      </c>
      <c r="S69" s="265">
        <f t="shared" si="14"/>
        <v>2.5</v>
      </c>
      <c r="T69" s="265">
        <f t="shared" si="15"/>
        <v>3</v>
      </c>
      <c r="U69" s="265">
        <v>3</v>
      </c>
      <c r="V69" s="265">
        <v>3</v>
      </c>
      <c r="W69" s="265">
        <v>42.35</v>
      </c>
      <c r="X69" s="265">
        <v>57.12</v>
      </c>
      <c r="Y69" s="384">
        <v>59.16</v>
      </c>
      <c r="Z69" s="265">
        <f>'SKLOP A'!J76</f>
        <v>0</v>
      </c>
      <c r="AA69" s="265">
        <v>42.35</v>
      </c>
      <c r="AB69" s="265">
        <v>1.4</v>
      </c>
      <c r="AC69" s="265">
        <f t="shared" si="9"/>
        <v>59.29</v>
      </c>
      <c r="AD69" s="265">
        <v>1.1000000000000001</v>
      </c>
      <c r="AE69" s="266">
        <v>62.832000000000001</v>
      </c>
      <c r="AF69" s="265">
        <v>1.1000000000000001</v>
      </c>
      <c r="AG69" s="266">
        <f t="shared" si="10"/>
        <v>65.076000000000008</v>
      </c>
      <c r="AH69" s="265">
        <f t="shared" si="11"/>
        <v>59.29</v>
      </c>
      <c r="AI69" s="358"/>
      <c r="AJ69" s="405">
        <f t="shared" si="16"/>
        <v>125.664</v>
      </c>
      <c r="AK69" s="349"/>
      <c r="AL69" s="456">
        <f t="shared" si="17"/>
        <v>195.22800000000001</v>
      </c>
      <c r="AM69" s="498"/>
      <c r="AN69" s="330">
        <v>57.12</v>
      </c>
      <c r="AO69" s="330"/>
      <c r="AP69" s="330">
        <v>118.32</v>
      </c>
      <c r="AQ69" s="330"/>
      <c r="AR69" s="467">
        <f t="shared" si="12"/>
        <v>0</v>
      </c>
      <c r="AS69" s="267"/>
      <c r="AT69" s="271"/>
      <c r="AU69" s="271"/>
      <c r="AV69" s="271"/>
      <c r="AW69" s="271"/>
    </row>
    <row r="70" spans="1:49" ht="14.45" customHeight="1" x14ac:dyDescent="0.2">
      <c r="A70" s="262">
        <v>69</v>
      </c>
      <c r="B70" s="255">
        <v>69</v>
      </c>
      <c r="C70" s="256">
        <v>84</v>
      </c>
      <c r="D70" s="257">
        <v>119</v>
      </c>
      <c r="E70" s="258">
        <v>286</v>
      </c>
      <c r="F70" s="259" t="s">
        <v>231</v>
      </c>
      <c r="G70" s="47">
        <v>3</v>
      </c>
      <c r="H70" s="47" t="s">
        <v>660</v>
      </c>
      <c r="I70" s="303">
        <v>3956</v>
      </c>
      <c r="J70" s="424" t="s">
        <v>245</v>
      </c>
      <c r="K70" s="434">
        <v>0</v>
      </c>
      <c r="L70" s="434">
        <f t="shared" si="13"/>
        <v>204304120</v>
      </c>
      <c r="M70" s="90" t="s">
        <v>1280</v>
      </c>
      <c r="N70" s="259"/>
      <c r="O70" s="263" t="s">
        <v>9</v>
      </c>
      <c r="P70" s="259" t="s">
        <v>15</v>
      </c>
      <c r="Q70" s="264">
        <v>1</v>
      </c>
      <c r="R70" s="265">
        <v>2</v>
      </c>
      <c r="S70" s="265">
        <f t="shared" si="14"/>
        <v>2.5</v>
      </c>
      <c r="T70" s="265">
        <f t="shared" si="15"/>
        <v>3</v>
      </c>
      <c r="U70" s="265">
        <v>3</v>
      </c>
      <c r="V70" s="265">
        <v>3</v>
      </c>
      <c r="W70" s="265">
        <v>38.53</v>
      </c>
      <c r="X70" s="265">
        <v>55.38</v>
      </c>
      <c r="Y70" s="384">
        <v>59.81</v>
      </c>
      <c r="Z70" s="265">
        <f>'SKLOP A'!J77</f>
        <v>0</v>
      </c>
      <c r="AA70" s="265">
        <v>38.53</v>
      </c>
      <c r="AB70" s="265">
        <v>1.4</v>
      </c>
      <c r="AC70" s="265">
        <f t="shared" si="9"/>
        <v>53.94</v>
      </c>
      <c r="AD70" s="265">
        <v>1.1000000000000001</v>
      </c>
      <c r="AE70" s="266">
        <v>60.918000000000006</v>
      </c>
      <c r="AF70" s="265">
        <v>1.1000000000000001</v>
      </c>
      <c r="AG70" s="266">
        <f t="shared" si="10"/>
        <v>65.791000000000011</v>
      </c>
      <c r="AH70" s="265">
        <f t="shared" si="11"/>
        <v>53.94</v>
      </c>
      <c r="AI70" s="358"/>
      <c r="AJ70" s="405">
        <f t="shared" si="16"/>
        <v>121.83600000000001</v>
      </c>
      <c r="AK70" s="349"/>
      <c r="AL70" s="456">
        <f t="shared" si="17"/>
        <v>197.37300000000005</v>
      </c>
      <c r="AM70" s="498"/>
      <c r="AN70" s="330">
        <v>55.38</v>
      </c>
      <c r="AO70" s="330"/>
      <c r="AP70" s="330">
        <v>119.62</v>
      </c>
      <c r="AQ70" s="330"/>
      <c r="AR70" s="467">
        <f t="shared" si="12"/>
        <v>0</v>
      </c>
      <c r="AS70" s="267"/>
      <c r="AT70" s="271"/>
      <c r="AU70" s="271"/>
      <c r="AV70" s="271"/>
      <c r="AW70" s="271"/>
    </row>
    <row r="71" spans="1:49" ht="14.45" customHeight="1" x14ac:dyDescent="0.2">
      <c r="A71" s="262">
        <v>70</v>
      </c>
      <c r="B71" s="255">
        <v>70</v>
      </c>
      <c r="C71" s="256">
        <v>85</v>
      </c>
      <c r="D71" s="257">
        <v>120</v>
      </c>
      <c r="E71" s="258">
        <v>287</v>
      </c>
      <c r="F71" s="259" t="s">
        <v>231</v>
      </c>
      <c r="G71" s="47">
        <v>3</v>
      </c>
      <c r="H71" s="47" t="s">
        <v>660</v>
      </c>
      <c r="I71" s="303">
        <v>3170</v>
      </c>
      <c r="J71" s="424" t="s">
        <v>246</v>
      </c>
      <c r="K71" s="434">
        <v>0</v>
      </c>
      <c r="L71" s="434">
        <f t="shared" si="13"/>
        <v>204304510</v>
      </c>
      <c r="M71" s="90" t="s">
        <v>1281</v>
      </c>
      <c r="N71" s="259"/>
      <c r="O71" s="263" t="s">
        <v>9</v>
      </c>
      <c r="P71" s="259" t="s">
        <v>15</v>
      </c>
      <c r="Q71" s="274">
        <v>1</v>
      </c>
      <c r="R71" s="265">
        <v>2</v>
      </c>
      <c r="S71" s="265">
        <f t="shared" si="14"/>
        <v>2.5</v>
      </c>
      <c r="T71" s="265">
        <f t="shared" si="15"/>
        <v>3</v>
      </c>
      <c r="U71" s="265">
        <v>3</v>
      </c>
      <c r="V71" s="265">
        <v>3</v>
      </c>
      <c r="W71" s="265">
        <v>38.950000000000003</v>
      </c>
      <c r="X71" s="265">
        <v>56.35</v>
      </c>
      <c r="Y71" s="384">
        <v>61.25</v>
      </c>
      <c r="Z71" s="265">
        <f>'SKLOP A'!J78</f>
        <v>0</v>
      </c>
      <c r="AA71" s="265">
        <v>38.950000000000003</v>
      </c>
      <c r="AB71" s="265">
        <v>1.4</v>
      </c>
      <c r="AC71" s="265">
        <f t="shared" si="9"/>
        <v>54.53</v>
      </c>
      <c r="AD71" s="265">
        <v>1.1000000000000001</v>
      </c>
      <c r="AE71" s="266">
        <v>61.985000000000007</v>
      </c>
      <c r="AF71" s="265">
        <v>1.1000000000000001</v>
      </c>
      <c r="AG71" s="266">
        <f t="shared" si="10"/>
        <v>67.375</v>
      </c>
      <c r="AH71" s="265">
        <f t="shared" si="11"/>
        <v>54.53</v>
      </c>
      <c r="AI71" s="358"/>
      <c r="AJ71" s="405">
        <f t="shared" si="16"/>
        <v>123.97000000000001</v>
      </c>
      <c r="AK71" s="349"/>
      <c r="AL71" s="456">
        <f t="shared" si="17"/>
        <v>202.125</v>
      </c>
      <c r="AM71" s="498"/>
      <c r="AN71" s="330">
        <v>56.35</v>
      </c>
      <c r="AO71" s="330"/>
      <c r="AP71" s="330">
        <v>122.5</v>
      </c>
      <c r="AQ71" s="330"/>
      <c r="AR71" s="467">
        <f t="shared" si="12"/>
        <v>0</v>
      </c>
      <c r="AS71" s="267"/>
      <c r="AT71" s="271"/>
      <c r="AU71" s="271"/>
      <c r="AV71" s="271"/>
      <c r="AW71" s="271"/>
    </row>
    <row r="72" spans="1:49" ht="14.45" customHeight="1" x14ac:dyDescent="0.2">
      <c r="A72" s="262">
        <v>71</v>
      </c>
      <c r="B72" s="255">
        <v>71</v>
      </c>
      <c r="C72" s="256"/>
      <c r="D72" s="257"/>
      <c r="E72" s="258"/>
      <c r="F72" s="263" t="s">
        <v>231</v>
      </c>
      <c r="G72" s="47">
        <v>3</v>
      </c>
      <c r="H72" s="47" t="s">
        <v>660</v>
      </c>
      <c r="I72" s="435">
        <v>4005</v>
      </c>
      <c r="J72" s="276">
        <v>204304700</v>
      </c>
      <c r="K72" s="434">
        <v>0</v>
      </c>
      <c r="L72" s="434">
        <f t="shared" si="13"/>
        <v>204304700</v>
      </c>
      <c r="M72" s="436" t="s">
        <v>1619</v>
      </c>
      <c r="N72" s="259"/>
      <c r="O72" s="263" t="s">
        <v>9</v>
      </c>
      <c r="P72" s="259" t="s">
        <v>15</v>
      </c>
      <c r="Q72" s="264">
        <v>1</v>
      </c>
      <c r="R72" s="265">
        <v>2</v>
      </c>
      <c r="S72" s="265">
        <f t="shared" si="14"/>
        <v>2.5</v>
      </c>
      <c r="T72" s="265">
        <f t="shared" si="15"/>
        <v>3</v>
      </c>
      <c r="U72" s="265">
        <v>3</v>
      </c>
      <c r="V72" s="265">
        <v>3</v>
      </c>
      <c r="W72" s="265">
        <v>46.9</v>
      </c>
      <c r="X72" s="265">
        <v>66.45</v>
      </c>
      <c r="Y72" s="384">
        <v>72</v>
      </c>
      <c r="Z72" s="265">
        <f>'SKLOP A'!J79</f>
        <v>0</v>
      </c>
      <c r="AA72" s="265">
        <v>46.9</v>
      </c>
      <c r="AB72" s="265">
        <v>1.4</v>
      </c>
      <c r="AC72" s="265">
        <f t="shared" si="9"/>
        <v>65.66</v>
      </c>
      <c r="AD72" s="265">
        <v>1.1000000000000001</v>
      </c>
      <c r="AE72" s="266">
        <v>73.095000000000013</v>
      </c>
      <c r="AF72" s="265">
        <v>1.1000000000000001</v>
      </c>
      <c r="AG72" s="266">
        <f t="shared" si="10"/>
        <v>79.2</v>
      </c>
      <c r="AH72" s="265">
        <f t="shared" si="11"/>
        <v>65.66</v>
      </c>
      <c r="AI72" s="358"/>
      <c r="AJ72" s="405">
        <f t="shared" si="16"/>
        <v>146.19000000000003</v>
      </c>
      <c r="AK72" s="349"/>
      <c r="AL72" s="456">
        <f t="shared" si="17"/>
        <v>237.60000000000002</v>
      </c>
      <c r="AM72" s="498"/>
      <c r="AN72" s="330">
        <v>66.45</v>
      </c>
      <c r="AO72" s="330"/>
      <c r="AP72" s="330">
        <v>144</v>
      </c>
      <c r="AQ72" s="330"/>
      <c r="AR72" s="467">
        <f t="shared" si="12"/>
        <v>0</v>
      </c>
      <c r="AS72" s="267"/>
      <c r="AT72" s="271"/>
      <c r="AU72" s="271"/>
      <c r="AV72" s="271"/>
      <c r="AW72" s="271"/>
    </row>
    <row r="73" spans="1:49" ht="14.45" customHeight="1" x14ac:dyDescent="0.2">
      <c r="A73" s="262">
        <v>72</v>
      </c>
      <c r="B73" s="255">
        <v>72</v>
      </c>
      <c r="C73" s="256">
        <v>86</v>
      </c>
      <c r="D73" s="257">
        <v>121</v>
      </c>
      <c r="E73" s="258">
        <v>288</v>
      </c>
      <c r="F73" s="259" t="s">
        <v>231</v>
      </c>
      <c r="G73" s="47">
        <v>3</v>
      </c>
      <c r="H73" s="47" t="s">
        <v>660</v>
      </c>
      <c r="I73" s="303">
        <v>3864</v>
      </c>
      <c r="J73" s="424" t="s">
        <v>247</v>
      </c>
      <c r="K73" s="434">
        <v>0</v>
      </c>
      <c r="L73" s="434">
        <f t="shared" si="13"/>
        <v>204304920</v>
      </c>
      <c r="M73" s="90" t="s">
        <v>1282</v>
      </c>
      <c r="N73" s="259"/>
      <c r="O73" s="263" t="s">
        <v>9</v>
      </c>
      <c r="P73" s="259" t="s">
        <v>15</v>
      </c>
      <c r="Q73" s="264">
        <v>1</v>
      </c>
      <c r="R73" s="265">
        <v>2</v>
      </c>
      <c r="S73" s="265">
        <f t="shared" si="14"/>
        <v>2.5</v>
      </c>
      <c r="T73" s="265">
        <f t="shared" si="15"/>
        <v>3</v>
      </c>
      <c r="U73" s="265">
        <v>3</v>
      </c>
      <c r="V73" s="265">
        <v>3</v>
      </c>
      <c r="W73" s="265">
        <v>40.090000000000003</v>
      </c>
      <c r="X73" s="265">
        <v>56.35</v>
      </c>
      <c r="Y73" s="384">
        <v>64.400000000000006</v>
      </c>
      <c r="Z73" s="265">
        <f>'SKLOP A'!J80</f>
        <v>0</v>
      </c>
      <c r="AA73" s="265">
        <v>40.090000000000003</v>
      </c>
      <c r="AB73" s="265">
        <v>1.4</v>
      </c>
      <c r="AC73" s="265">
        <f t="shared" si="9"/>
        <v>56.13</v>
      </c>
      <c r="AD73" s="265">
        <v>1.1000000000000001</v>
      </c>
      <c r="AE73" s="266">
        <v>61.985000000000007</v>
      </c>
      <c r="AF73" s="265">
        <v>1.1000000000000001</v>
      </c>
      <c r="AG73" s="266">
        <f t="shared" si="10"/>
        <v>70.840000000000018</v>
      </c>
      <c r="AH73" s="265">
        <f t="shared" si="11"/>
        <v>56.13</v>
      </c>
      <c r="AI73" s="358"/>
      <c r="AJ73" s="405">
        <f t="shared" si="16"/>
        <v>123.97000000000001</v>
      </c>
      <c r="AK73" s="349"/>
      <c r="AL73" s="456">
        <f t="shared" si="17"/>
        <v>212.52000000000004</v>
      </c>
      <c r="AM73" s="498"/>
      <c r="AN73" s="330">
        <v>56.35</v>
      </c>
      <c r="AO73" s="330"/>
      <c r="AP73" s="330">
        <v>128.80000000000001</v>
      </c>
      <c r="AQ73" s="330"/>
      <c r="AR73" s="467">
        <f t="shared" si="12"/>
        <v>0</v>
      </c>
      <c r="AS73" s="267"/>
      <c r="AT73" s="271"/>
      <c r="AU73" s="271"/>
      <c r="AV73" s="271"/>
      <c r="AW73" s="271"/>
    </row>
    <row r="74" spans="1:49" ht="14.45" customHeight="1" x14ac:dyDescent="0.2">
      <c r="A74" s="262">
        <v>73</v>
      </c>
      <c r="B74" s="255">
        <v>73</v>
      </c>
      <c r="C74" s="256">
        <v>87</v>
      </c>
      <c r="D74" s="257">
        <v>122</v>
      </c>
      <c r="E74" s="258">
        <v>289</v>
      </c>
      <c r="F74" s="259" t="s">
        <v>231</v>
      </c>
      <c r="G74" s="47">
        <v>3</v>
      </c>
      <c r="H74" s="47" t="s">
        <v>660</v>
      </c>
      <c r="I74" s="303">
        <v>2112</v>
      </c>
      <c r="J74" s="424" t="s">
        <v>248</v>
      </c>
      <c r="K74" s="434">
        <v>0</v>
      </c>
      <c r="L74" s="434">
        <f t="shared" si="13"/>
        <v>204305020</v>
      </c>
      <c r="M74" s="90" t="s">
        <v>1283</v>
      </c>
      <c r="N74" s="259"/>
      <c r="O74" s="263" t="s">
        <v>9</v>
      </c>
      <c r="P74" s="259" t="s">
        <v>15</v>
      </c>
      <c r="Q74" s="264">
        <v>1</v>
      </c>
      <c r="R74" s="265">
        <v>2</v>
      </c>
      <c r="S74" s="265">
        <f t="shared" si="14"/>
        <v>2.5</v>
      </c>
      <c r="T74" s="265">
        <f t="shared" si="15"/>
        <v>3</v>
      </c>
      <c r="U74" s="265">
        <v>3</v>
      </c>
      <c r="V74" s="265">
        <v>3</v>
      </c>
      <c r="W74" s="265">
        <v>41.61</v>
      </c>
      <c r="X74" s="265">
        <v>58</v>
      </c>
      <c r="Y74" s="384">
        <v>63.8</v>
      </c>
      <c r="Z74" s="265">
        <f>'SKLOP A'!J81</f>
        <v>0</v>
      </c>
      <c r="AA74" s="265">
        <v>41.61</v>
      </c>
      <c r="AB74" s="265">
        <v>1.4</v>
      </c>
      <c r="AC74" s="265">
        <f t="shared" si="9"/>
        <v>58.25</v>
      </c>
      <c r="AD74" s="265">
        <v>1.1000000000000001</v>
      </c>
      <c r="AE74" s="266">
        <v>63.800000000000004</v>
      </c>
      <c r="AF74" s="265">
        <v>1.1000000000000001</v>
      </c>
      <c r="AG74" s="266">
        <f t="shared" si="10"/>
        <v>70.180000000000007</v>
      </c>
      <c r="AH74" s="265">
        <f t="shared" si="11"/>
        <v>58.25</v>
      </c>
      <c r="AI74" s="358"/>
      <c r="AJ74" s="405">
        <f t="shared" si="16"/>
        <v>127.60000000000001</v>
      </c>
      <c r="AK74" s="349"/>
      <c r="AL74" s="456">
        <f t="shared" si="17"/>
        <v>210.54000000000002</v>
      </c>
      <c r="AM74" s="498"/>
      <c r="AN74" s="330">
        <v>58</v>
      </c>
      <c r="AO74" s="330"/>
      <c r="AP74" s="330">
        <v>127.6</v>
      </c>
      <c r="AQ74" s="330"/>
      <c r="AR74" s="467">
        <f t="shared" si="12"/>
        <v>0</v>
      </c>
      <c r="AS74" s="267"/>
      <c r="AT74" s="271"/>
      <c r="AU74" s="271"/>
      <c r="AV74" s="271"/>
      <c r="AW74" s="271"/>
    </row>
    <row r="75" spans="1:49" ht="14.45" customHeight="1" x14ac:dyDescent="0.2">
      <c r="A75" s="262">
        <v>74</v>
      </c>
      <c r="B75" s="255">
        <v>74</v>
      </c>
      <c r="C75" s="256">
        <v>88</v>
      </c>
      <c r="D75" s="257">
        <v>123</v>
      </c>
      <c r="E75" s="258">
        <v>290</v>
      </c>
      <c r="F75" s="259" t="s">
        <v>231</v>
      </c>
      <c r="G75" s="47">
        <v>3</v>
      </c>
      <c r="H75" s="47" t="s">
        <v>660</v>
      </c>
      <c r="I75" s="303">
        <v>3998</v>
      </c>
      <c r="J75" s="424" t="s">
        <v>249</v>
      </c>
      <c r="K75" s="434">
        <v>0</v>
      </c>
      <c r="L75" s="434">
        <f t="shared" si="13"/>
        <v>204305120</v>
      </c>
      <c r="M75" s="90" t="s">
        <v>1284</v>
      </c>
      <c r="N75" s="259"/>
      <c r="O75" s="263" t="s">
        <v>9</v>
      </c>
      <c r="P75" s="259" t="s">
        <v>15</v>
      </c>
      <c r="Q75" s="274">
        <v>2</v>
      </c>
      <c r="R75" s="265">
        <v>4</v>
      </c>
      <c r="S75" s="265">
        <f t="shared" si="14"/>
        <v>5</v>
      </c>
      <c r="T75" s="265">
        <f t="shared" si="15"/>
        <v>5</v>
      </c>
      <c r="U75" s="265">
        <v>5</v>
      </c>
      <c r="V75" s="265">
        <v>5</v>
      </c>
      <c r="W75" s="265">
        <v>67.62</v>
      </c>
      <c r="X75" s="265">
        <v>95.55</v>
      </c>
      <c r="Y75" s="384">
        <v>101.92</v>
      </c>
      <c r="Z75" s="265">
        <f>'SKLOP A'!J82</f>
        <v>0</v>
      </c>
      <c r="AA75" s="265">
        <v>67.62</v>
      </c>
      <c r="AB75" s="265">
        <v>1.4</v>
      </c>
      <c r="AC75" s="265">
        <f t="shared" si="9"/>
        <v>94.67</v>
      </c>
      <c r="AD75" s="265">
        <v>1.1000000000000001</v>
      </c>
      <c r="AE75" s="266">
        <v>105.105</v>
      </c>
      <c r="AF75" s="265">
        <v>1.1000000000000001</v>
      </c>
      <c r="AG75" s="266">
        <f t="shared" si="10"/>
        <v>112.11200000000001</v>
      </c>
      <c r="AH75" s="265">
        <f t="shared" si="11"/>
        <v>189.34</v>
      </c>
      <c r="AI75" s="358"/>
      <c r="AJ75" s="405">
        <f t="shared" si="16"/>
        <v>420.42</v>
      </c>
      <c r="AK75" s="349"/>
      <c r="AL75" s="456">
        <f t="shared" si="17"/>
        <v>560.56000000000006</v>
      </c>
      <c r="AM75" s="498"/>
      <c r="AN75" s="330">
        <v>191.1</v>
      </c>
      <c r="AO75" s="330"/>
      <c r="AP75" s="330">
        <v>407.68</v>
      </c>
      <c r="AQ75" s="330"/>
      <c r="AR75" s="467">
        <f t="shared" si="12"/>
        <v>0</v>
      </c>
      <c r="AS75" s="267"/>
      <c r="AT75" s="271"/>
      <c r="AU75" s="271"/>
      <c r="AV75" s="271"/>
      <c r="AW75" s="271"/>
    </row>
    <row r="76" spans="1:49" ht="14.45" customHeight="1" x14ac:dyDescent="0.2">
      <c r="A76" s="262">
        <v>75</v>
      </c>
      <c r="B76" s="255">
        <v>75</v>
      </c>
      <c r="C76" s="256">
        <v>89</v>
      </c>
      <c r="D76" s="257">
        <v>124</v>
      </c>
      <c r="E76" s="258">
        <v>291</v>
      </c>
      <c r="F76" s="259" t="s">
        <v>231</v>
      </c>
      <c r="G76" s="20">
        <v>3</v>
      </c>
      <c r="H76" s="47" t="s">
        <v>660</v>
      </c>
      <c r="I76" s="260">
        <v>4050</v>
      </c>
      <c r="J76" s="261" t="s">
        <v>250</v>
      </c>
      <c r="K76" s="262">
        <v>0</v>
      </c>
      <c r="L76" s="262">
        <f t="shared" si="13"/>
        <v>204305520</v>
      </c>
      <c r="M76" s="259" t="s">
        <v>1285</v>
      </c>
      <c r="N76" s="259"/>
      <c r="O76" s="263" t="s">
        <v>9</v>
      </c>
      <c r="P76" s="259" t="s">
        <v>15</v>
      </c>
      <c r="Q76" s="264">
        <v>1</v>
      </c>
      <c r="R76" s="265">
        <v>2</v>
      </c>
      <c r="S76" s="265">
        <f t="shared" si="14"/>
        <v>2.5</v>
      </c>
      <c r="T76" s="265">
        <f t="shared" si="15"/>
        <v>3</v>
      </c>
      <c r="U76" s="265">
        <v>3</v>
      </c>
      <c r="V76" s="265">
        <v>3</v>
      </c>
      <c r="W76" s="265">
        <v>67.62</v>
      </c>
      <c r="X76" s="265">
        <v>95.55</v>
      </c>
      <c r="Y76" s="384">
        <v>101.92</v>
      </c>
      <c r="Z76" s="265">
        <f>'SKLOP A'!J83</f>
        <v>0</v>
      </c>
      <c r="AA76" s="265">
        <v>67.62</v>
      </c>
      <c r="AB76" s="265">
        <v>1.4</v>
      </c>
      <c r="AC76" s="265">
        <f t="shared" si="9"/>
        <v>94.67</v>
      </c>
      <c r="AD76" s="265">
        <v>1.1000000000000001</v>
      </c>
      <c r="AE76" s="266">
        <v>105.105</v>
      </c>
      <c r="AF76" s="265">
        <v>1.1000000000000001</v>
      </c>
      <c r="AG76" s="266">
        <f t="shared" si="10"/>
        <v>112.11200000000001</v>
      </c>
      <c r="AH76" s="265">
        <f t="shared" si="11"/>
        <v>94.67</v>
      </c>
      <c r="AI76" s="358"/>
      <c r="AJ76" s="405">
        <f t="shared" si="16"/>
        <v>210.21</v>
      </c>
      <c r="AK76" s="349"/>
      <c r="AL76" s="456">
        <f t="shared" si="17"/>
        <v>336.33600000000001</v>
      </c>
      <c r="AM76" s="498"/>
      <c r="AN76" s="330">
        <v>95.55</v>
      </c>
      <c r="AO76" s="330"/>
      <c r="AP76" s="330">
        <v>203.84</v>
      </c>
      <c r="AQ76" s="330"/>
      <c r="AR76" s="467">
        <f t="shared" si="12"/>
        <v>0</v>
      </c>
      <c r="AS76" s="267"/>
      <c r="AT76" s="271"/>
      <c r="AU76" s="271"/>
      <c r="AV76" s="271"/>
      <c r="AW76" s="271"/>
    </row>
    <row r="77" spans="1:49" ht="14.45" customHeight="1" x14ac:dyDescent="0.2">
      <c r="A77" s="262">
        <v>76</v>
      </c>
      <c r="B77" s="255">
        <v>76</v>
      </c>
      <c r="C77" s="256">
        <v>90</v>
      </c>
      <c r="D77" s="257">
        <v>125</v>
      </c>
      <c r="E77" s="258">
        <v>292</v>
      </c>
      <c r="F77" s="259" t="s">
        <v>231</v>
      </c>
      <c r="G77" s="20">
        <v>3</v>
      </c>
      <c r="H77" s="47" t="s">
        <v>660</v>
      </c>
      <c r="I77" s="260">
        <v>3999</v>
      </c>
      <c r="J77" s="261" t="s">
        <v>251</v>
      </c>
      <c r="K77" s="262">
        <v>0</v>
      </c>
      <c r="L77" s="262">
        <f t="shared" si="13"/>
        <v>204305720</v>
      </c>
      <c r="M77" s="259" t="s">
        <v>1286</v>
      </c>
      <c r="N77" s="259"/>
      <c r="O77" s="263" t="s">
        <v>9</v>
      </c>
      <c r="P77" s="259" t="s">
        <v>15</v>
      </c>
      <c r="Q77" s="264">
        <v>1</v>
      </c>
      <c r="R77" s="265">
        <v>2</v>
      </c>
      <c r="S77" s="265">
        <f t="shared" si="14"/>
        <v>2.5</v>
      </c>
      <c r="T77" s="265">
        <f t="shared" si="15"/>
        <v>3</v>
      </c>
      <c r="U77" s="265">
        <v>3</v>
      </c>
      <c r="V77" s="265">
        <v>3</v>
      </c>
      <c r="W77" s="265">
        <v>59.53</v>
      </c>
      <c r="X77" s="265">
        <v>87.3</v>
      </c>
      <c r="Y77" s="384">
        <v>93.12</v>
      </c>
      <c r="Z77" s="265">
        <f>'SKLOP A'!J84</f>
        <v>0</v>
      </c>
      <c r="AA77" s="265">
        <v>59.53</v>
      </c>
      <c r="AB77" s="265">
        <v>1.4</v>
      </c>
      <c r="AC77" s="265">
        <f t="shared" si="9"/>
        <v>83.34</v>
      </c>
      <c r="AD77" s="265">
        <v>1.1000000000000001</v>
      </c>
      <c r="AE77" s="266">
        <v>96.03</v>
      </c>
      <c r="AF77" s="265">
        <v>1.1000000000000001</v>
      </c>
      <c r="AG77" s="266">
        <f t="shared" si="10"/>
        <v>102.43200000000002</v>
      </c>
      <c r="AH77" s="265">
        <f t="shared" si="11"/>
        <v>83.34</v>
      </c>
      <c r="AI77" s="358"/>
      <c r="AJ77" s="405">
        <f t="shared" si="16"/>
        <v>192.06</v>
      </c>
      <c r="AK77" s="349"/>
      <c r="AL77" s="456">
        <f t="shared" si="17"/>
        <v>307.29600000000005</v>
      </c>
      <c r="AM77" s="498"/>
      <c r="AN77" s="330">
        <v>87.3</v>
      </c>
      <c r="AO77" s="330"/>
      <c r="AP77" s="330">
        <v>186.24</v>
      </c>
      <c r="AQ77" s="330"/>
      <c r="AR77" s="467">
        <f t="shared" si="12"/>
        <v>0</v>
      </c>
      <c r="AS77" s="267"/>
      <c r="AT77" s="271"/>
      <c r="AU77" s="271"/>
      <c r="AV77" s="271"/>
      <c r="AW77" s="271"/>
    </row>
    <row r="78" spans="1:49" ht="14.45" customHeight="1" x14ac:dyDescent="0.2">
      <c r="A78" s="262">
        <v>77</v>
      </c>
      <c r="B78" s="255">
        <v>77</v>
      </c>
      <c r="C78" s="256">
        <v>91</v>
      </c>
      <c r="D78" s="257">
        <v>126</v>
      </c>
      <c r="E78" s="258">
        <v>293</v>
      </c>
      <c r="F78" s="259" t="s">
        <v>231</v>
      </c>
      <c r="G78" s="20">
        <v>3</v>
      </c>
      <c r="H78" s="47" t="s">
        <v>660</v>
      </c>
      <c r="I78" s="260">
        <v>3987</v>
      </c>
      <c r="J78" s="261" t="s">
        <v>252</v>
      </c>
      <c r="K78" s="262">
        <v>0</v>
      </c>
      <c r="L78" s="262">
        <f t="shared" si="13"/>
        <v>204305920</v>
      </c>
      <c r="M78" s="259" t="s">
        <v>1287</v>
      </c>
      <c r="N78" s="259"/>
      <c r="O78" s="263" t="s">
        <v>9</v>
      </c>
      <c r="P78" s="259" t="s">
        <v>15</v>
      </c>
      <c r="Q78" s="264">
        <v>2</v>
      </c>
      <c r="R78" s="265">
        <v>4</v>
      </c>
      <c r="S78" s="265">
        <f t="shared" si="14"/>
        <v>5</v>
      </c>
      <c r="T78" s="265">
        <f t="shared" si="15"/>
        <v>5</v>
      </c>
      <c r="U78" s="265">
        <v>5</v>
      </c>
      <c r="V78" s="265">
        <v>5</v>
      </c>
      <c r="W78" s="265">
        <v>63.7</v>
      </c>
      <c r="X78" s="265">
        <v>84.17</v>
      </c>
      <c r="Y78" s="384">
        <v>96.2</v>
      </c>
      <c r="Z78" s="265">
        <f>'SKLOP A'!J85</f>
        <v>0</v>
      </c>
      <c r="AA78" s="265">
        <v>63.7</v>
      </c>
      <c r="AB78" s="265">
        <v>1.4</v>
      </c>
      <c r="AC78" s="265">
        <f t="shared" si="9"/>
        <v>89.18</v>
      </c>
      <c r="AD78" s="265">
        <v>1.1000000000000001</v>
      </c>
      <c r="AE78" s="266">
        <v>92.587000000000003</v>
      </c>
      <c r="AF78" s="265">
        <v>1.1000000000000001</v>
      </c>
      <c r="AG78" s="266">
        <f t="shared" si="10"/>
        <v>105.82000000000001</v>
      </c>
      <c r="AH78" s="265">
        <f t="shared" si="11"/>
        <v>178.36</v>
      </c>
      <c r="AI78" s="358"/>
      <c r="AJ78" s="405">
        <f t="shared" si="16"/>
        <v>370.34800000000001</v>
      </c>
      <c r="AK78" s="349"/>
      <c r="AL78" s="456">
        <f t="shared" si="17"/>
        <v>529.1</v>
      </c>
      <c r="AM78" s="498"/>
      <c r="AN78" s="330">
        <v>168.34</v>
      </c>
      <c r="AO78" s="330"/>
      <c r="AP78" s="330">
        <v>384.8</v>
      </c>
      <c r="AQ78" s="330"/>
      <c r="AR78" s="467">
        <f t="shared" si="12"/>
        <v>0</v>
      </c>
      <c r="AS78" s="267"/>
      <c r="AT78" s="271"/>
      <c r="AU78" s="271"/>
      <c r="AV78" s="271"/>
      <c r="AW78" s="271"/>
    </row>
    <row r="79" spans="1:49" ht="14.45" customHeight="1" x14ac:dyDescent="0.2">
      <c r="A79" s="262">
        <v>78</v>
      </c>
      <c r="B79" s="255">
        <v>78</v>
      </c>
      <c r="C79" s="256">
        <v>92</v>
      </c>
      <c r="D79" s="257">
        <v>127</v>
      </c>
      <c r="E79" s="258">
        <v>294</v>
      </c>
      <c r="F79" s="259" t="s">
        <v>231</v>
      </c>
      <c r="G79" s="20">
        <v>3</v>
      </c>
      <c r="H79" s="47" t="s">
        <v>660</v>
      </c>
      <c r="I79" s="260">
        <v>4024</v>
      </c>
      <c r="J79" s="261" t="s">
        <v>253</v>
      </c>
      <c r="K79" s="262">
        <v>0</v>
      </c>
      <c r="L79" s="262">
        <f t="shared" si="13"/>
        <v>204306020</v>
      </c>
      <c r="M79" s="90" t="s">
        <v>1288</v>
      </c>
      <c r="N79" s="259"/>
      <c r="O79" s="263" t="s">
        <v>9</v>
      </c>
      <c r="P79" s="259" t="s">
        <v>15</v>
      </c>
      <c r="Q79" s="264">
        <v>2</v>
      </c>
      <c r="R79" s="265">
        <v>4</v>
      </c>
      <c r="S79" s="265">
        <f t="shared" si="14"/>
        <v>5</v>
      </c>
      <c r="T79" s="265">
        <f t="shared" si="15"/>
        <v>5</v>
      </c>
      <c r="U79" s="265">
        <v>5</v>
      </c>
      <c r="V79" s="265">
        <v>5</v>
      </c>
      <c r="W79" s="265">
        <v>66.8</v>
      </c>
      <c r="X79" s="265">
        <v>92.82</v>
      </c>
      <c r="Y79" s="384">
        <v>99.45</v>
      </c>
      <c r="Z79" s="265">
        <f>'SKLOP A'!J86</f>
        <v>0</v>
      </c>
      <c r="AA79" s="265">
        <v>66.8</v>
      </c>
      <c r="AB79" s="265">
        <v>1.4</v>
      </c>
      <c r="AC79" s="265">
        <f t="shared" si="9"/>
        <v>93.52</v>
      </c>
      <c r="AD79" s="265">
        <v>1.1000000000000001</v>
      </c>
      <c r="AE79" s="266">
        <v>102.102</v>
      </c>
      <c r="AF79" s="265">
        <v>1.1000000000000001</v>
      </c>
      <c r="AG79" s="266">
        <f t="shared" si="10"/>
        <v>109.39500000000001</v>
      </c>
      <c r="AH79" s="265">
        <f t="shared" si="11"/>
        <v>187.04</v>
      </c>
      <c r="AI79" s="358"/>
      <c r="AJ79" s="405">
        <f t="shared" si="16"/>
        <v>408.40800000000002</v>
      </c>
      <c r="AK79" s="349"/>
      <c r="AL79" s="456">
        <f t="shared" si="17"/>
        <v>546.97500000000002</v>
      </c>
      <c r="AM79" s="498"/>
      <c r="AN79" s="330">
        <v>185.64</v>
      </c>
      <c r="AO79" s="330"/>
      <c r="AP79" s="330">
        <v>397.8</v>
      </c>
      <c r="AQ79" s="330"/>
      <c r="AR79" s="467">
        <f t="shared" si="12"/>
        <v>0</v>
      </c>
      <c r="AS79" s="267"/>
      <c r="AT79" s="271"/>
      <c r="AU79" s="271"/>
      <c r="AV79" s="271"/>
      <c r="AW79" s="271"/>
    </row>
    <row r="80" spans="1:49" ht="14.45" customHeight="1" x14ac:dyDescent="0.2">
      <c r="A80" s="262">
        <v>79</v>
      </c>
      <c r="B80" s="255">
        <v>79</v>
      </c>
      <c r="C80" s="256">
        <v>93</v>
      </c>
      <c r="D80" s="257">
        <v>128</v>
      </c>
      <c r="E80" s="258">
        <v>295</v>
      </c>
      <c r="F80" s="259" t="s">
        <v>231</v>
      </c>
      <c r="G80" s="20">
        <v>3</v>
      </c>
      <c r="H80" s="47" t="s">
        <v>660</v>
      </c>
      <c r="I80" s="260">
        <v>9106</v>
      </c>
      <c r="J80" s="261" t="s">
        <v>254</v>
      </c>
      <c r="K80" s="262">
        <v>0</v>
      </c>
      <c r="L80" s="262">
        <f t="shared" si="13"/>
        <v>204307130</v>
      </c>
      <c r="M80" s="90" t="s">
        <v>1289</v>
      </c>
      <c r="N80" s="259"/>
      <c r="O80" s="263" t="s">
        <v>9</v>
      </c>
      <c r="P80" s="259" t="s">
        <v>15</v>
      </c>
      <c r="Q80" s="264">
        <v>1</v>
      </c>
      <c r="R80" s="265">
        <v>2</v>
      </c>
      <c r="S80" s="265">
        <f t="shared" si="14"/>
        <v>2.5</v>
      </c>
      <c r="T80" s="265">
        <f t="shared" si="15"/>
        <v>3</v>
      </c>
      <c r="U80" s="265">
        <v>3</v>
      </c>
      <c r="V80" s="265">
        <v>3</v>
      </c>
      <c r="W80" s="265">
        <v>75.239999999999995</v>
      </c>
      <c r="X80" s="265">
        <v>103.84</v>
      </c>
      <c r="Y80" s="384">
        <v>112.88</v>
      </c>
      <c r="Z80" s="265">
        <f>'SKLOP A'!J87</f>
        <v>0</v>
      </c>
      <c r="AA80" s="265">
        <v>75.239999999999995</v>
      </c>
      <c r="AB80" s="265">
        <v>1.4</v>
      </c>
      <c r="AC80" s="265">
        <f t="shared" si="9"/>
        <v>105.34</v>
      </c>
      <c r="AD80" s="265">
        <v>1.1000000000000001</v>
      </c>
      <c r="AE80" s="266">
        <v>114.22400000000002</v>
      </c>
      <c r="AF80" s="265">
        <v>1.1000000000000001</v>
      </c>
      <c r="AG80" s="266">
        <f t="shared" si="10"/>
        <v>124.16800000000001</v>
      </c>
      <c r="AH80" s="265">
        <f t="shared" si="11"/>
        <v>105.34</v>
      </c>
      <c r="AI80" s="358"/>
      <c r="AJ80" s="405">
        <f t="shared" si="16"/>
        <v>228.44800000000004</v>
      </c>
      <c r="AK80" s="349"/>
      <c r="AL80" s="456">
        <f t="shared" si="17"/>
        <v>372.50400000000002</v>
      </c>
      <c r="AM80" s="498"/>
      <c r="AN80" s="330">
        <v>103.84</v>
      </c>
      <c r="AO80" s="330"/>
      <c r="AP80" s="330">
        <v>225.76</v>
      </c>
      <c r="AQ80" s="330"/>
      <c r="AR80" s="467">
        <f t="shared" si="12"/>
        <v>0</v>
      </c>
      <c r="AS80" s="267"/>
      <c r="AT80" s="271"/>
      <c r="AU80" s="271"/>
      <c r="AV80" s="271"/>
      <c r="AW80" s="271"/>
    </row>
    <row r="81" spans="1:49" ht="14.45" customHeight="1" x14ac:dyDescent="0.2">
      <c r="A81" s="262">
        <v>80</v>
      </c>
      <c r="B81" s="255">
        <v>80</v>
      </c>
      <c r="C81" s="256">
        <v>94</v>
      </c>
      <c r="D81" s="257">
        <v>129</v>
      </c>
      <c r="E81" s="258">
        <v>296</v>
      </c>
      <c r="F81" s="259" t="s">
        <v>231</v>
      </c>
      <c r="G81" s="20">
        <v>3</v>
      </c>
      <c r="H81" s="47" t="s">
        <v>660</v>
      </c>
      <c r="I81" s="260">
        <v>3348</v>
      </c>
      <c r="J81" s="261" t="s">
        <v>255</v>
      </c>
      <c r="K81" s="262">
        <v>0</v>
      </c>
      <c r="L81" s="262">
        <f t="shared" si="13"/>
        <v>204307430</v>
      </c>
      <c r="M81" s="90" t="s">
        <v>1290</v>
      </c>
      <c r="N81" s="259"/>
      <c r="O81" s="263" t="s">
        <v>9</v>
      </c>
      <c r="P81" s="259" t="s">
        <v>15</v>
      </c>
      <c r="Q81" s="264">
        <v>1</v>
      </c>
      <c r="R81" s="265">
        <v>2</v>
      </c>
      <c r="S81" s="265">
        <f t="shared" si="14"/>
        <v>2.5</v>
      </c>
      <c r="T81" s="265">
        <f t="shared" si="15"/>
        <v>3</v>
      </c>
      <c r="U81" s="265">
        <v>3</v>
      </c>
      <c r="V81" s="265">
        <v>3</v>
      </c>
      <c r="W81" s="265">
        <v>75.13</v>
      </c>
      <c r="X81" s="265">
        <v>103.73</v>
      </c>
      <c r="Y81" s="384">
        <v>112.75</v>
      </c>
      <c r="Z81" s="265">
        <f>'SKLOP A'!J88</f>
        <v>0</v>
      </c>
      <c r="AA81" s="265">
        <v>75.13</v>
      </c>
      <c r="AB81" s="265">
        <v>1.4</v>
      </c>
      <c r="AC81" s="265">
        <f t="shared" si="9"/>
        <v>105.18</v>
      </c>
      <c r="AD81" s="265">
        <v>1.1000000000000001</v>
      </c>
      <c r="AE81" s="266">
        <v>114.10300000000001</v>
      </c>
      <c r="AF81" s="265">
        <v>1.1000000000000001</v>
      </c>
      <c r="AG81" s="266">
        <f t="shared" si="10"/>
        <v>124.02500000000001</v>
      </c>
      <c r="AH81" s="265">
        <f t="shared" si="11"/>
        <v>105.18</v>
      </c>
      <c r="AI81" s="358"/>
      <c r="AJ81" s="405">
        <f t="shared" si="16"/>
        <v>228.20600000000002</v>
      </c>
      <c r="AK81" s="349"/>
      <c r="AL81" s="456">
        <f t="shared" si="17"/>
        <v>372.07500000000005</v>
      </c>
      <c r="AM81" s="498"/>
      <c r="AN81" s="330">
        <v>103.73</v>
      </c>
      <c r="AO81" s="330"/>
      <c r="AP81" s="330">
        <v>225.5</v>
      </c>
      <c r="AQ81" s="330"/>
      <c r="AR81" s="467">
        <f t="shared" si="12"/>
        <v>0</v>
      </c>
      <c r="AS81" s="267"/>
      <c r="AT81" s="271"/>
      <c r="AU81" s="271"/>
      <c r="AV81" s="271"/>
      <c r="AW81" s="271"/>
    </row>
    <row r="82" spans="1:49" ht="14.45" customHeight="1" x14ac:dyDescent="0.2">
      <c r="A82" s="262">
        <v>81</v>
      </c>
      <c r="B82" s="255">
        <v>81</v>
      </c>
      <c r="C82" s="256">
        <v>95</v>
      </c>
      <c r="D82" s="257">
        <v>130</v>
      </c>
      <c r="E82" s="258">
        <v>297</v>
      </c>
      <c r="F82" s="259" t="s">
        <v>231</v>
      </c>
      <c r="G82" s="20">
        <v>3</v>
      </c>
      <c r="H82" s="47" t="s">
        <v>660</v>
      </c>
      <c r="I82" s="260">
        <v>2310</v>
      </c>
      <c r="J82" s="261" t="s">
        <v>256</v>
      </c>
      <c r="K82" s="262">
        <v>0</v>
      </c>
      <c r="L82" s="262">
        <f t="shared" ref="L82" si="18">J82-K82</f>
        <v>204307730</v>
      </c>
      <c r="M82" s="90" t="s">
        <v>1291</v>
      </c>
      <c r="N82" s="259"/>
      <c r="O82" s="263" t="s">
        <v>9</v>
      </c>
      <c r="P82" s="259" t="s">
        <v>15</v>
      </c>
      <c r="Q82" s="264">
        <v>1</v>
      </c>
      <c r="R82" s="265">
        <v>2</v>
      </c>
      <c r="S82" s="265">
        <f t="shared" ref="S82" si="19">R82+Q82/2</f>
        <v>2.5</v>
      </c>
      <c r="T82" s="265">
        <f t="shared" ref="T82" si="20">ROUND(S82,0)</f>
        <v>3</v>
      </c>
      <c r="U82" s="265">
        <v>3</v>
      </c>
      <c r="V82" s="265">
        <v>3</v>
      </c>
      <c r="W82" s="265">
        <v>71.13</v>
      </c>
      <c r="X82" s="265">
        <v>101.38</v>
      </c>
      <c r="Y82" s="384">
        <v>112.65</v>
      </c>
      <c r="Z82" s="265">
        <f>'SKLOP A'!J89</f>
        <v>0</v>
      </c>
      <c r="AA82" s="265">
        <v>71.13</v>
      </c>
      <c r="AB82" s="265">
        <v>1.4</v>
      </c>
      <c r="AC82" s="265">
        <f t="shared" ref="AC82" si="21">ROUND(W82*AB82,2)</f>
        <v>99.58</v>
      </c>
      <c r="AD82" s="265">
        <v>1.1000000000000001</v>
      </c>
      <c r="AE82" s="266">
        <v>111.518</v>
      </c>
      <c r="AF82" s="265">
        <v>1.1000000000000001</v>
      </c>
      <c r="AG82" s="266">
        <f t="shared" ref="AG82:AG86" si="22">Y82*AF82</f>
        <v>123.91500000000002</v>
      </c>
      <c r="AH82" s="265">
        <f t="shared" ref="AH82" si="23">Q82*AC82</f>
        <v>99.58</v>
      </c>
      <c r="AI82" s="358"/>
      <c r="AJ82" s="405">
        <f t="shared" ref="AJ82" si="24">R82*AE82</f>
        <v>223.036</v>
      </c>
      <c r="AK82" s="349"/>
      <c r="AL82" s="456">
        <f t="shared" ref="AL82:AL85" si="25">V82*AG82</f>
        <v>371.74500000000006</v>
      </c>
      <c r="AM82" s="498"/>
      <c r="AN82" s="330">
        <v>101.38</v>
      </c>
      <c r="AO82" s="330"/>
      <c r="AP82" s="330">
        <v>225.3</v>
      </c>
      <c r="AQ82" s="330"/>
      <c r="AR82" s="467">
        <f t="shared" ref="AR82" si="26">V82*Z82</f>
        <v>0</v>
      </c>
      <c r="AS82" s="267"/>
      <c r="AT82" s="271"/>
      <c r="AU82" s="271"/>
      <c r="AV82" s="271"/>
      <c r="AW82" s="271"/>
    </row>
    <row r="83" spans="1:49" ht="14.45" customHeight="1" x14ac:dyDescent="0.2">
      <c r="A83" s="262">
        <v>82</v>
      </c>
      <c r="B83" s="255">
        <v>79</v>
      </c>
      <c r="C83" s="256">
        <v>93</v>
      </c>
      <c r="D83" s="257">
        <v>128</v>
      </c>
      <c r="E83" s="259">
        <v>295</v>
      </c>
      <c r="F83" s="263" t="s">
        <v>231</v>
      </c>
      <c r="G83" s="270">
        <v>3</v>
      </c>
      <c r="H83" s="270" t="s">
        <v>660</v>
      </c>
      <c r="I83" s="419">
        <v>9836</v>
      </c>
      <c r="J83" s="272"/>
      <c r="K83" s="262">
        <v>0</v>
      </c>
      <c r="L83" s="262">
        <f t="shared" ref="L83:L146" si="27">J83-K83</f>
        <v>0</v>
      </c>
      <c r="M83" s="436" t="s">
        <v>1756</v>
      </c>
      <c r="N83" s="259"/>
      <c r="O83" s="263" t="s">
        <v>9</v>
      </c>
      <c r="P83" s="90" t="s">
        <v>15</v>
      </c>
      <c r="Q83" s="264"/>
      <c r="R83" s="265"/>
      <c r="S83" s="265"/>
      <c r="T83" s="265"/>
      <c r="U83" s="265"/>
      <c r="V83" s="450">
        <v>2</v>
      </c>
      <c r="W83" s="265"/>
      <c r="X83" s="265"/>
      <c r="Y83" s="449">
        <v>128.5</v>
      </c>
      <c r="Z83" s="265">
        <f>'SKLOP A'!J90</f>
        <v>0</v>
      </c>
      <c r="AA83" s="265"/>
      <c r="AB83" s="265"/>
      <c r="AC83" s="265"/>
      <c r="AD83" s="265"/>
      <c r="AE83" s="266"/>
      <c r="AF83" s="265">
        <v>1</v>
      </c>
      <c r="AG83" s="449">
        <f t="shared" si="22"/>
        <v>128.5</v>
      </c>
      <c r="AH83" s="265"/>
      <c r="AI83" s="358"/>
      <c r="AJ83" s="405"/>
      <c r="AK83" s="349"/>
      <c r="AL83" s="457">
        <f t="shared" si="25"/>
        <v>257</v>
      </c>
      <c r="AM83" s="498"/>
      <c r="AN83" s="330"/>
      <c r="AO83" s="330"/>
      <c r="AP83" s="330"/>
      <c r="AQ83" s="330"/>
      <c r="AR83" s="468">
        <f t="shared" si="12"/>
        <v>0</v>
      </c>
      <c r="AS83" s="267"/>
      <c r="AT83" s="271"/>
      <c r="AU83" s="271"/>
      <c r="AV83" s="271"/>
      <c r="AW83" s="271"/>
    </row>
    <row r="84" spans="1:49" ht="14.45" customHeight="1" x14ac:dyDescent="0.2">
      <c r="A84" s="262">
        <v>83</v>
      </c>
      <c r="B84" s="255">
        <v>80</v>
      </c>
      <c r="C84" s="256">
        <v>94</v>
      </c>
      <c r="D84" s="257">
        <v>129</v>
      </c>
      <c r="E84" s="259">
        <v>296</v>
      </c>
      <c r="F84" s="263" t="s">
        <v>231</v>
      </c>
      <c r="G84" s="270">
        <v>3</v>
      </c>
      <c r="H84" s="270" t="s">
        <v>660</v>
      </c>
      <c r="I84" s="419">
        <v>9837</v>
      </c>
      <c r="J84" s="272"/>
      <c r="K84" s="262">
        <v>0</v>
      </c>
      <c r="L84" s="262">
        <f t="shared" si="27"/>
        <v>0</v>
      </c>
      <c r="M84" s="436" t="s">
        <v>1757</v>
      </c>
      <c r="N84" s="259"/>
      <c r="O84" s="263" t="s">
        <v>9</v>
      </c>
      <c r="P84" s="90" t="s">
        <v>15</v>
      </c>
      <c r="Q84" s="264"/>
      <c r="R84" s="265"/>
      <c r="S84" s="265"/>
      <c r="T84" s="265"/>
      <c r="U84" s="265"/>
      <c r="V84" s="450">
        <v>2</v>
      </c>
      <c r="W84" s="265"/>
      <c r="X84" s="265"/>
      <c r="Y84" s="449">
        <v>128.5</v>
      </c>
      <c r="Z84" s="265">
        <f>'SKLOP A'!J91</f>
        <v>0</v>
      </c>
      <c r="AA84" s="265"/>
      <c r="AB84" s="265"/>
      <c r="AC84" s="265"/>
      <c r="AD84" s="265"/>
      <c r="AE84" s="266"/>
      <c r="AF84" s="265">
        <v>1</v>
      </c>
      <c r="AG84" s="449">
        <f t="shared" si="22"/>
        <v>128.5</v>
      </c>
      <c r="AH84" s="265"/>
      <c r="AI84" s="358"/>
      <c r="AJ84" s="405"/>
      <c r="AK84" s="349"/>
      <c r="AL84" s="457">
        <f t="shared" si="25"/>
        <v>257</v>
      </c>
      <c r="AM84" s="498"/>
      <c r="AN84" s="330"/>
      <c r="AO84" s="330"/>
      <c r="AP84" s="330"/>
      <c r="AQ84" s="330"/>
      <c r="AR84" s="468">
        <f t="shared" si="12"/>
        <v>0</v>
      </c>
      <c r="AS84" s="267"/>
      <c r="AT84" s="271"/>
      <c r="AU84" s="271"/>
      <c r="AV84" s="271"/>
      <c r="AW84" s="271"/>
    </row>
    <row r="85" spans="1:49" ht="14.45" customHeight="1" x14ac:dyDescent="0.2">
      <c r="A85" s="262">
        <v>84</v>
      </c>
      <c r="B85" s="255">
        <v>81</v>
      </c>
      <c r="C85" s="256">
        <v>95</v>
      </c>
      <c r="D85" s="257">
        <v>130</v>
      </c>
      <c r="E85" s="259">
        <v>297</v>
      </c>
      <c r="F85" s="263" t="s">
        <v>231</v>
      </c>
      <c r="G85" s="270">
        <v>3</v>
      </c>
      <c r="H85" s="270" t="s">
        <v>660</v>
      </c>
      <c r="I85" s="419">
        <v>9838</v>
      </c>
      <c r="J85" s="272"/>
      <c r="K85" s="262">
        <v>0</v>
      </c>
      <c r="L85" s="262">
        <f t="shared" si="27"/>
        <v>0</v>
      </c>
      <c r="M85" s="436" t="s">
        <v>1758</v>
      </c>
      <c r="N85" s="259"/>
      <c r="O85" s="263" t="s">
        <v>9</v>
      </c>
      <c r="P85" s="90" t="s">
        <v>15</v>
      </c>
      <c r="Q85" s="264"/>
      <c r="R85" s="265"/>
      <c r="S85" s="265"/>
      <c r="T85" s="265"/>
      <c r="U85" s="265"/>
      <c r="V85" s="450">
        <v>2</v>
      </c>
      <c r="W85" s="265"/>
      <c r="X85" s="265"/>
      <c r="Y85" s="449">
        <v>128.5</v>
      </c>
      <c r="Z85" s="265">
        <f>'SKLOP A'!J92</f>
        <v>0</v>
      </c>
      <c r="AA85" s="265"/>
      <c r="AB85" s="265"/>
      <c r="AC85" s="265"/>
      <c r="AD85" s="265"/>
      <c r="AE85" s="266"/>
      <c r="AF85" s="265">
        <v>1</v>
      </c>
      <c r="AG85" s="449">
        <f t="shared" si="22"/>
        <v>128.5</v>
      </c>
      <c r="AH85" s="265"/>
      <c r="AI85" s="358"/>
      <c r="AJ85" s="405"/>
      <c r="AK85" s="349"/>
      <c r="AL85" s="457">
        <f t="shared" si="25"/>
        <v>257</v>
      </c>
      <c r="AM85" s="498"/>
      <c r="AN85" s="330"/>
      <c r="AO85" s="330"/>
      <c r="AP85" s="330"/>
      <c r="AQ85" s="330"/>
      <c r="AR85" s="468">
        <f t="shared" si="12"/>
        <v>0</v>
      </c>
      <c r="AS85" s="267"/>
      <c r="AT85" s="271"/>
      <c r="AU85" s="271"/>
      <c r="AV85" s="271"/>
      <c r="AW85" s="271"/>
    </row>
    <row r="86" spans="1:49" ht="14.45" customHeight="1" x14ac:dyDescent="0.2">
      <c r="A86" s="262">
        <v>85</v>
      </c>
      <c r="B86" s="255">
        <v>82</v>
      </c>
      <c r="C86" s="256"/>
      <c r="D86" s="257"/>
      <c r="E86" s="258"/>
      <c r="F86" s="263" t="s">
        <v>231</v>
      </c>
      <c r="G86" s="47">
        <v>3</v>
      </c>
      <c r="H86" s="47" t="s">
        <v>660</v>
      </c>
      <c r="I86" s="435">
        <v>4055</v>
      </c>
      <c r="J86" s="276">
        <v>204308030</v>
      </c>
      <c r="K86" s="434">
        <v>0</v>
      </c>
      <c r="L86" s="434">
        <f t="shared" si="27"/>
        <v>204308030</v>
      </c>
      <c r="M86" s="436" t="s">
        <v>1620</v>
      </c>
      <c r="N86" s="259"/>
      <c r="O86" s="263" t="s">
        <v>9</v>
      </c>
      <c r="P86" s="259" t="s">
        <v>15</v>
      </c>
      <c r="Q86" s="274">
        <v>1</v>
      </c>
      <c r="R86" s="265">
        <v>2</v>
      </c>
      <c r="S86" s="265">
        <f t="shared" ref="S86:S149" si="28">R86+Q86/2</f>
        <v>2.5</v>
      </c>
      <c r="T86" s="265">
        <f t="shared" ref="T86:T149" si="29">ROUND(S86,0)</f>
        <v>3</v>
      </c>
      <c r="U86" s="265">
        <v>3</v>
      </c>
      <c r="V86" s="265">
        <v>3</v>
      </c>
      <c r="W86" s="265">
        <v>76.819999999999993</v>
      </c>
      <c r="X86" s="265">
        <v>101.15</v>
      </c>
      <c r="Y86" s="384">
        <v>106.93</v>
      </c>
      <c r="Z86" s="265">
        <f>'SKLOP A'!J93</f>
        <v>0</v>
      </c>
      <c r="AA86" s="265">
        <v>76.819999999999993</v>
      </c>
      <c r="AB86" s="265">
        <v>1.4</v>
      </c>
      <c r="AC86" s="265">
        <f t="shared" ref="AC86:AC149" si="30">ROUND(W86*AB86,2)</f>
        <v>107.55</v>
      </c>
      <c r="AD86" s="265">
        <v>1.1000000000000001</v>
      </c>
      <c r="AE86" s="266">
        <v>111.26500000000001</v>
      </c>
      <c r="AF86" s="265">
        <v>1</v>
      </c>
      <c r="AG86" s="266">
        <f t="shared" si="22"/>
        <v>106.93</v>
      </c>
      <c r="AH86" s="265">
        <f t="shared" ref="AH86:AH149" si="31">Q86*AC86</f>
        <v>107.55</v>
      </c>
      <c r="AI86" s="358"/>
      <c r="AJ86" s="405">
        <f t="shared" ref="AJ86:AJ149" si="32">R86*AE86</f>
        <v>222.53000000000003</v>
      </c>
      <c r="AK86" s="349"/>
      <c r="AL86" s="456">
        <f t="shared" ref="AL86:AL149" si="33">V86*AG86</f>
        <v>320.79000000000002</v>
      </c>
      <c r="AM86" s="498"/>
      <c r="AN86" s="330">
        <v>101.15</v>
      </c>
      <c r="AO86" s="330"/>
      <c r="AP86" s="330">
        <v>213.86</v>
      </c>
      <c r="AQ86" s="330"/>
      <c r="AR86" s="467">
        <f t="shared" ref="AR86:AR149" si="34">V86*Z86</f>
        <v>0</v>
      </c>
      <c r="AS86" s="267"/>
      <c r="AT86" s="271"/>
      <c r="AU86" s="271"/>
      <c r="AV86" s="271"/>
      <c r="AW86" s="271"/>
    </row>
    <row r="87" spans="1:49" ht="14.45" customHeight="1" x14ac:dyDescent="0.2">
      <c r="A87" s="262">
        <v>86</v>
      </c>
      <c r="B87" s="255">
        <v>83</v>
      </c>
      <c r="C87" s="256"/>
      <c r="D87" s="257"/>
      <c r="E87" s="258"/>
      <c r="F87" s="263" t="s">
        <v>231</v>
      </c>
      <c r="G87" s="47">
        <v>3</v>
      </c>
      <c r="H87" s="47" t="s">
        <v>660</v>
      </c>
      <c r="I87" s="435">
        <v>9226</v>
      </c>
      <c r="J87" s="276">
        <v>204309030</v>
      </c>
      <c r="K87" s="434">
        <v>0</v>
      </c>
      <c r="L87" s="434">
        <f t="shared" si="27"/>
        <v>204309030</v>
      </c>
      <c r="M87" s="436" t="s">
        <v>1549</v>
      </c>
      <c r="N87" s="259"/>
      <c r="O87" s="263" t="s">
        <v>9</v>
      </c>
      <c r="P87" s="259" t="s">
        <v>15</v>
      </c>
      <c r="Q87" s="264">
        <v>1</v>
      </c>
      <c r="R87" s="265">
        <v>2</v>
      </c>
      <c r="S87" s="265">
        <f t="shared" si="28"/>
        <v>2.5</v>
      </c>
      <c r="T87" s="265">
        <f t="shared" si="29"/>
        <v>3</v>
      </c>
      <c r="U87" s="265">
        <v>3</v>
      </c>
      <c r="V87" s="265">
        <v>3</v>
      </c>
      <c r="W87" s="265">
        <v>97.12</v>
      </c>
      <c r="X87" s="265">
        <v>128.32</v>
      </c>
      <c r="Y87" s="384">
        <v>132.33000000000001</v>
      </c>
      <c r="Z87" s="265">
        <f>'SKLOP A'!J94</f>
        <v>0</v>
      </c>
      <c r="AA87" s="265">
        <v>97.12</v>
      </c>
      <c r="AB87" s="265">
        <v>1.4</v>
      </c>
      <c r="AC87" s="265">
        <f t="shared" si="30"/>
        <v>135.97</v>
      </c>
      <c r="AD87" s="265">
        <v>1.1000000000000001</v>
      </c>
      <c r="AE87" s="266">
        <v>141.15200000000002</v>
      </c>
      <c r="AF87" s="265">
        <v>1.1000000000000001</v>
      </c>
      <c r="AG87" s="266">
        <f t="shared" ref="AG87:AG146" si="35">Y87*AF87</f>
        <v>145.56300000000002</v>
      </c>
      <c r="AH87" s="265">
        <f t="shared" si="31"/>
        <v>135.97</v>
      </c>
      <c r="AI87" s="358"/>
      <c r="AJ87" s="405">
        <f t="shared" si="32"/>
        <v>282.30400000000003</v>
      </c>
      <c r="AK87" s="349"/>
      <c r="AL87" s="456">
        <f t="shared" si="33"/>
        <v>436.68900000000008</v>
      </c>
      <c r="AM87" s="498"/>
      <c r="AN87" s="330">
        <v>128.32</v>
      </c>
      <c r="AO87" s="330"/>
      <c r="AP87" s="330">
        <v>264.66000000000003</v>
      </c>
      <c r="AQ87" s="330"/>
      <c r="AR87" s="467">
        <f t="shared" si="34"/>
        <v>0</v>
      </c>
      <c r="AS87" s="267"/>
      <c r="AT87" s="271"/>
      <c r="AU87" s="271"/>
      <c r="AV87" s="271"/>
      <c r="AW87" s="271"/>
    </row>
    <row r="88" spans="1:49" ht="14.45" customHeight="1" x14ac:dyDescent="0.2">
      <c r="A88" s="262">
        <v>87</v>
      </c>
      <c r="B88" s="255">
        <v>84</v>
      </c>
      <c r="C88" s="256"/>
      <c r="D88" s="257"/>
      <c r="E88" s="258"/>
      <c r="F88" s="263" t="s">
        <v>1554</v>
      </c>
      <c r="G88" s="47">
        <v>3</v>
      </c>
      <c r="H88" s="47" t="s">
        <v>660</v>
      </c>
      <c r="I88" s="435">
        <v>9326</v>
      </c>
      <c r="J88" s="276">
        <v>204311030</v>
      </c>
      <c r="K88" s="434">
        <v>0</v>
      </c>
      <c r="L88" s="434">
        <f t="shared" si="27"/>
        <v>204311030</v>
      </c>
      <c r="M88" s="436" t="s">
        <v>1550</v>
      </c>
      <c r="N88" s="259"/>
      <c r="O88" s="263" t="s">
        <v>9</v>
      </c>
      <c r="P88" s="259" t="s">
        <v>15</v>
      </c>
      <c r="Q88" s="274">
        <v>1</v>
      </c>
      <c r="R88" s="265">
        <v>2</v>
      </c>
      <c r="S88" s="265">
        <f t="shared" si="28"/>
        <v>2.5</v>
      </c>
      <c r="T88" s="265">
        <f t="shared" si="29"/>
        <v>3</v>
      </c>
      <c r="U88" s="265">
        <v>3</v>
      </c>
      <c r="V88" s="265">
        <v>3</v>
      </c>
      <c r="W88" s="265">
        <v>139.72999999999999</v>
      </c>
      <c r="X88" s="265">
        <v>191.1</v>
      </c>
      <c r="Y88" s="384">
        <v>204.75</v>
      </c>
      <c r="Z88" s="265">
        <f>'SKLOP A'!J95</f>
        <v>0</v>
      </c>
      <c r="AA88" s="265">
        <v>139.72999999999999</v>
      </c>
      <c r="AB88" s="265">
        <v>1.4</v>
      </c>
      <c r="AC88" s="265">
        <f t="shared" si="30"/>
        <v>195.62</v>
      </c>
      <c r="AD88" s="265">
        <v>1.1000000000000001</v>
      </c>
      <c r="AE88" s="266">
        <v>210.21</v>
      </c>
      <c r="AF88" s="265">
        <v>1.1000000000000001</v>
      </c>
      <c r="AG88" s="266">
        <f t="shared" si="35"/>
        <v>225.22500000000002</v>
      </c>
      <c r="AH88" s="265">
        <f t="shared" si="31"/>
        <v>195.62</v>
      </c>
      <c r="AI88" s="358"/>
      <c r="AJ88" s="405">
        <f t="shared" si="32"/>
        <v>420.42</v>
      </c>
      <c r="AK88" s="349"/>
      <c r="AL88" s="456">
        <f t="shared" si="33"/>
        <v>675.67500000000007</v>
      </c>
      <c r="AM88" s="498"/>
      <c r="AN88" s="330">
        <v>191.1</v>
      </c>
      <c r="AO88" s="330"/>
      <c r="AP88" s="330">
        <v>409.5</v>
      </c>
      <c r="AQ88" s="330"/>
      <c r="AR88" s="467">
        <f t="shared" si="34"/>
        <v>0</v>
      </c>
      <c r="AS88" s="267"/>
      <c r="AT88" s="271"/>
      <c r="AU88" s="271"/>
      <c r="AV88" s="271"/>
      <c r="AW88" s="271"/>
    </row>
    <row r="89" spans="1:49" ht="14.45" customHeight="1" x14ac:dyDescent="0.2">
      <c r="A89" s="262">
        <v>88</v>
      </c>
      <c r="B89" s="255">
        <v>85</v>
      </c>
      <c r="C89" s="256"/>
      <c r="D89" s="257"/>
      <c r="E89" s="258"/>
      <c r="F89" s="263" t="s">
        <v>1554</v>
      </c>
      <c r="G89" s="47">
        <v>3</v>
      </c>
      <c r="H89" s="47" t="s">
        <v>660</v>
      </c>
      <c r="I89" s="435">
        <v>9212</v>
      </c>
      <c r="J89" s="276">
        <v>204311830</v>
      </c>
      <c r="K89" s="434">
        <v>0</v>
      </c>
      <c r="L89" s="434">
        <f t="shared" si="27"/>
        <v>204311830</v>
      </c>
      <c r="M89" s="436" t="s">
        <v>1551</v>
      </c>
      <c r="N89" s="259"/>
      <c r="O89" s="263" t="s">
        <v>9</v>
      </c>
      <c r="P89" s="259" t="s">
        <v>15</v>
      </c>
      <c r="Q89" s="264">
        <v>1</v>
      </c>
      <c r="R89" s="265">
        <v>2</v>
      </c>
      <c r="S89" s="265">
        <f t="shared" si="28"/>
        <v>2.5</v>
      </c>
      <c r="T89" s="265">
        <f t="shared" si="29"/>
        <v>3</v>
      </c>
      <c r="U89" s="265">
        <v>3</v>
      </c>
      <c r="V89" s="265">
        <v>3</v>
      </c>
      <c r="W89" s="265">
        <v>139.72999999999999</v>
      </c>
      <c r="X89" s="265">
        <v>191.1</v>
      </c>
      <c r="Y89" s="384">
        <v>204.75</v>
      </c>
      <c r="Z89" s="265">
        <f>'SKLOP A'!J96</f>
        <v>0</v>
      </c>
      <c r="AA89" s="265">
        <v>139.72999999999999</v>
      </c>
      <c r="AB89" s="265">
        <v>1.4</v>
      </c>
      <c r="AC89" s="265">
        <f t="shared" si="30"/>
        <v>195.62</v>
      </c>
      <c r="AD89" s="265">
        <v>1.1000000000000001</v>
      </c>
      <c r="AE89" s="266">
        <v>210.21</v>
      </c>
      <c r="AF89" s="265">
        <v>1.1000000000000001</v>
      </c>
      <c r="AG89" s="266">
        <f t="shared" si="35"/>
        <v>225.22500000000002</v>
      </c>
      <c r="AH89" s="265">
        <f t="shared" si="31"/>
        <v>195.62</v>
      </c>
      <c r="AI89" s="358"/>
      <c r="AJ89" s="405">
        <f t="shared" si="32"/>
        <v>420.42</v>
      </c>
      <c r="AK89" s="349"/>
      <c r="AL89" s="456">
        <f t="shared" si="33"/>
        <v>675.67500000000007</v>
      </c>
      <c r="AM89" s="498"/>
      <c r="AN89" s="330">
        <v>191.1</v>
      </c>
      <c r="AO89" s="330"/>
      <c r="AP89" s="330">
        <v>409.5</v>
      </c>
      <c r="AQ89" s="330"/>
      <c r="AR89" s="467">
        <f t="shared" si="34"/>
        <v>0</v>
      </c>
      <c r="AS89" s="267"/>
      <c r="AT89" s="271"/>
      <c r="AU89" s="271"/>
      <c r="AV89" s="271"/>
      <c r="AW89" s="271"/>
    </row>
    <row r="90" spans="1:49" ht="14.45" customHeight="1" x14ac:dyDescent="0.2">
      <c r="A90" s="262">
        <v>89</v>
      </c>
      <c r="B90" s="255">
        <v>86</v>
      </c>
      <c r="C90" s="256"/>
      <c r="D90" s="257"/>
      <c r="E90" s="258"/>
      <c r="F90" s="263" t="s">
        <v>1554</v>
      </c>
      <c r="G90" s="47">
        <v>3</v>
      </c>
      <c r="H90" s="47" t="s">
        <v>660</v>
      </c>
      <c r="I90" s="435">
        <v>9213</v>
      </c>
      <c r="J90" s="276">
        <v>204311930</v>
      </c>
      <c r="K90" s="434">
        <v>0</v>
      </c>
      <c r="L90" s="434">
        <f t="shared" si="27"/>
        <v>204311930</v>
      </c>
      <c r="M90" s="436" t="s">
        <v>1552</v>
      </c>
      <c r="N90" s="259"/>
      <c r="O90" s="263" t="s">
        <v>9</v>
      </c>
      <c r="P90" s="259" t="s">
        <v>15</v>
      </c>
      <c r="Q90" s="264">
        <v>1</v>
      </c>
      <c r="R90" s="265">
        <v>2</v>
      </c>
      <c r="S90" s="265">
        <f t="shared" si="28"/>
        <v>2.5</v>
      </c>
      <c r="T90" s="265">
        <f t="shared" si="29"/>
        <v>3</v>
      </c>
      <c r="U90" s="265">
        <v>3</v>
      </c>
      <c r="V90" s="265">
        <v>3</v>
      </c>
      <c r="W90" s="265">
        <v>155.25</v>
      </c>
      <c r="X90" s="265">
        <v>204.75</v>
      </c>
      <c r="Y90" s="384">
        <v>225.22</v>
      </c>
      <c r="Z90" s="265">
        <f>'SKLOP A'!J97</f>
        <v>0</v>
      </c>
      <c r="AA90" s="265">
        <v>155.25</v>
      </c>
      <c r="AB90" s="265">
        <v>1.4</v>
      </c>
      <c r="AC90" s="265">
        <f t="shared" si="30"/>
        <v>217.35</v>
      </c>
      <c r="AD90" s="265">
        <v>1.1000000000000001</v>
      </c>
      <c r="AE90" s="266">
        <v>225.22500000000002</v>
      </c>
      <c r="AF90" s="265">
        <v>1.1000000000000001</v>
      </c>
      <c r="AG90" s="266">
        <f t="shared" si="35"/>
        <v>247.74200000000002</v>
      </c>
      <c r="AH90" s="265">
        <f t="shared" si="31"/>
        <v>217.35</v>
      </c>
      <c r="AI90" s="358"/>
      <c r="AJ90" s="405">
        <f t="shared" si="32"/>
        <v>450.45000000000005</v>
      </c>
      <c r="AK90" s="349"/>
      <c r="AL90" s="456">
        <f t="shared" si="33"/>
        <v>743.22600000000011</v>
      </c>
      <c r="AM90" s="498"/>
      <c r="AN90" s="330">
        <v>204.75</v>
      </c>
      <c r="AO90" s="330"/>
      <c r="AP90" s="330">
        <v>450.44</v>
      </c>
      <c r="AQ90" s="330"/>
      <c r="AR90" s="467">
        <f t="shared" si="34"/>
        <v>0</v>
      </c>
      <c r="AS90" s="267"/>
      <c r="AT90" s="271"/>
      <c r="AU90" s="271"/>
      <c r="AV90" s="271"/>
      <c r="AW90" s="271"/>
    </row>
    <row r="91" spans="1:49" ht="14.45" customHeight="1" x14ac:dyDescent="0.2">
      <c r="A91" s="262">
        <v>90</v>
      </c>
      <c r="B91" s="255">
        <v>87</v>
      </c>
      <c r="C91" s="256"/>
      <c r="D91" s="257"/>
      <c r="E91" s="258"/>
      <c r="F91" s="263" t="s">
        <v>1554</v>
      </c>
      <c r="G91" s="47">
        <v>3</v>
      </c>
      <c r="H91" s="47" t="s">
        <v>660</v>
      </c>
      <c r="I91" s="435">
        <v>9214</v>
      </c>
      <c r="J91" s="276">
        <v>204312030</v>
      </c>
      <c r="K91" s="434">
        <v>0</v>
      </c>
      <c r="L91" s="434">
        <f t="shared" si="27"/>
        <v>204312030</v>
      </c>
      <c r="M91" s="436" t="s">
        <v>1553</v>
      </c>
      <c r="N91" s="259"/>
      <c r="O91" s="263" t="s">
        <v>9</v>
      </c>
      <c r="P91" s="259" t="s">
        <v>15</v>
      </c>
      <c r="Q91" s="264">
        <v>1</v>
      </c>
      <c r="R91" s="265">
        <v>2</v>
      </c>
      <c r="S91" s="265">
        <f t="shared" si="28"/>
        <v>2.5</v>
      </c>
      <c r="T91" s="265">
        <f t="shared" si="29"/>
        <v>3</v>
      </c>
      <c r="U91" s="265">
        <v>3</v>
      </c>
      <c r="V91" s="265">
        <v>3</v>
      </c>
      <c r="W91" s="265">
        <v>136.80000000000001</v>
      </c>
      <c r="X91" s="265">
        <v>180.45</v>
      </c>
      <c r="Y91" s="384">
        <v>198.49</v>
      </c>
      <c r="Z91" s="265">
        <f>'SKLOP A'!J98</f>
        <v>0</v>
      </c>
      <c r="AA91" s="265">
        <v>136.80000000000001</v>
      </c>
      <c r="AB91" s="265">
        <v>1.4</v>
      </c>
      <c r="AC91" s="265">
        <f t="shared" si="30"/>
        <v>191.52</v>
      </c>
      <c r="AD91" s="265">
        <v>1.1000000000000001</v>
      </c>
      <c r="AE91" s="266">
        <v>198.495</v>
      </c>
      <c r="AF91" s="265">
        <v>1.1000000000000001</v>
      </c>
      <c r="AG91" s="266">
        <f t="shared" si="35"/>
        <v>218.33900000000003</v>
      </c>
      <c r="AH91" s="265">
        <f t="shared" si="31"/>
        <v>191.52</v>
      </c>
      <c r="AI91" s="358"/>
      <c r="AJ91" s="405">
        <f t="shared" si="32"/>
        <v>396.99</v>
      </c>
      <c r="AK91" s="349"/>
      <c r="AL91" s="456">
        <f t="shared" si="33"/>
        <v>655.01700000000005</v>
      </c>
      <c r="AM91" s="498"/>
      <c r="AN91" s="330">
        <v>180.45</v>
      </c>
      <c r="AO91" s="330"/>
      <c r="AP91" s="330">
        <v>396.98</v>
      </c>
      <c r="AQ91" s="330"/>
      <c r="AR91" s="467">
        <f t="shared" si="34"/>
        <v>0</v>
      </c>
      <c r="AS91" s="267"/>
      <c r="AT91" s="271"/>
      <c r="AU91" s="271"/>
      <c r="AV91" s="271"/>
      <c r="AW91" s="271"/>
    </row>
    <row r="92" spans="1:49" ht="14.45" customHeight="1" x14ac:dyDescent="0.2">
      <c r="A92" s="262">
        <v>91</v>
      </c>
      <c r="B92" s="255">
        <v>88</v>
      </c>
      <c r="C92" s="256">
        <v>39</v>
      </c>
      <c r="D92" s="257">
        <v>47</v>
      </c>
      <c r="E92" s="258">
        <v>361</v>
      </c>
      <c r="F92" s="259" t="s">
        <v>303</v>
      </c>
      <c r="G92" s="20">
        <v>4</v>
      </c>
      <c r="H92" s="47" t="s">
        <v>661</v>
      </c>
      <c r="I92" s="260">
        <v>3337</v>
      </c>
      <c r="J92" s="261" t="s">
        <v>1352</v>
      </c>
      <c r="K92" s="262">
        <v>0</v>
      </c>
      <c r="L92" s="262">
        <f t="shared" si="27"/>
        <v>203100430</v>
      </c>
      <c r="M92" s="259" t="s">
        <v>304</v>
      </c>
      <c r="N92" s="259"/>
      <c r="O92" s="263" t="s">
        <v>9</v>
      </c>
      <c r="P92" s="259" t="s">
        <v>15</v>
      </c>
      <c r="Q92" s="264">
        <v>1</v>
      </c>
      <c r="R92" s="265">
        <v>2</v>
      </c>
      <c r="S92" s="265">
        <f t="shared" si="28"/>
        <v>2.5</v>
      </c>
      <c r="T92" s="265">
        <f t="shared" si="29"/>
        <v>3</v>
      </c>
      <c r="U92" s="265">
        <v>3</v>
      </c>
      <c r="V92" s="265">
        <v>3</v>
      </c>
      <c r="W92" s="265">
        <v>40.950000000000003</v>
      </c>
      <c r="X92" s="265">
        <v>61.6</v>
      </c>
      <c r="Y92" s="384">
        <v>64.680000000000007</v>
      </c>
      <c r="Z92" s="265">
        <f>'SKLOP A'!J99</f>
        <v>0</v>
      </c>
      <c r="AA92" s="265">
        <v>40.950000000000003</v>
      </c>
      <c r="AB92" s="265">
        <v>1.4</v>
      </c>
      <c r="AC92" s="265">
        <f t="shared" si="30"/>
        <v>57.33</v>
      </c>
      <c r="AD92" s="265">
        <v>1.1000000000000001</v>
      </c>
      <c r="AE92" s="266">
        <v>67.760000000000005</v>
      </c>
      <c r="AF92" s="265">
        <v>1.1000000000000001</v>
      </c>
      <c r="AG92" s="266">
        <f t="shared" si="35"/>
        <v>71.14800000000001</v>
      </c>
      <c r="AH92" s="265">
        <f t="shared" si="31"/>
        <v>57.33</v>
      </c>
      <c r="AI92" s="358"/>
      <c r="AJ92" s="405">
        <f t="shared" si="32"/>
        <v>135.52000000000001</v>
      </c>
      <c r="AK92" s="349"/>
      <c r="AL92" s="456">
        <f t="shared" si="33"/>
        <v>213.44400000000002</v>
      </c>
      <c r="AM92" s="498"/>
      <c r="AN92" s="330">
        <v>61.6</v>
      </c>
      <c r="AO92" s="330"/>
      <c r="AP92" s="330">
        <v>129.36000000000001</v>
      </c>
      <c r="AQ92" s="330"/>
      <c r="AR92" s="467">
        <f t="shared" si="34"/>
        <v>0</v>
      </c>
      <c r="AS92" s="267"/>
      <c r="AT92" s="271"/>
      <c r="AU92" s="271"/>
      <c r="AV92" s="271"/>
      <c r="AW92" s="271"/>
    </row>
    <row r="93" spans="1:49" ht="14.45" customHeight="1" x14ac:dyDescent="0.2">
      <c r="A93" s="262">
        <v>92</v>
      </c>
      <c r="B93" s="255">
        <v>89</v>
      </c>
      <c r="C93" s="256">
        <v>40</v>
      </c>
      <c r="D93" s="257">
        <v>48</v>
      </c>
      <c r="E93" s="258">
        <v>362</v>
      </c>
      <c r="F93" s="259" t="s">
        <v>303</v>
      </c>
      <c r="G93" s="20">
        <v>4</v>
      </c>
      <c r="H93" s="47" t="s">
        <v>661</v>
      </c>
      <c r="I93" s="260">
        <v>3338</v>
      </c>
      <c r="J93" s="261">
        <v>203100720</v>
      </c>
      <c r="K93" s="262">
        <v>0</v>
      </c>
      <c r="L93" s="262">
        <f t="shared" si="27"/>
        <v>203100720</v>
      </c>
      <c r="M93" s="259" t="s">
        <v>305</v>
      </c>
      <c r="N93" s="259"/>
      <c r="O93" s="263" t="s">
        <v>9</v>
      </c>
      <c r="P93" s="259" t="s">
        <v>15</v>
      </c>
      <c r="Q93" s="264">
        <v>2</v>
      </c>
      <c r="R93" s="265">
        <v>4</v>
      </c>
      <c r="S93" s="265">
        <f t="shared" si="28"/>
        <v>5</v>
      </c>
      <c r="T93" s="265">
        <f t="shared" si="29"/>
        <v>5</v>
      </c>
      <c r="U93" s="265">
        <v>5</v>
      </c>
      <c r="V93" s="265">
        <v>5</v>
      </c>
      <c r="W93" s="265">
        <v>53.38</v>
      </c>
      <c r="X93" s="265">
        <v>70.53</v>
      </c>
      <c r="Y93" s="384">
        <v>80.599999999999994</v>
      </c>
      <c r="Z93" s="265">
        <f>'SKLOP A'!J100</f>
        <v>0</v>
      </c>
      <c r="AA93" s="265">
        <v>53.38</v>
      </c>
      <c r="AB93" s="265">
        <v>1.4</v>
      </c>
      <c r="AC93" s="265">
        <f t="shared" si="30"/>
        <v>74.73</v>
      </c>
      <c r="AD93" s="265">
        <v>1.1000000000000001</v>
      </c>
      <c r="AE93" s="266">
        <v>77.583000000000013</v>
      </c>
      <c r="AF93" s="265">
        <v>1.1000000000000001</v>
      </c>
      <c r="AG93" s="266">
        <f t="shared" si="35"/>
        <v>88.66</v>
      </c>
      <c r="AH93" s="265">
        <f t="shared" si="31"/>
        <v>149.46</v>
      </c>
      <c r="AI93" s="358"/>
      <c r="AJ93" s="405">
        <f t="shared" si="32"/>
        <v>310.33200000000005</v>
      </c>
      <c r="AK93" s="349"/>
      <c r="AL93" s="456">
        <f t="shared" si="33"/>
        <v>443.29999999999995</v>
      </c>
      <c r="AM93" s="498"/>
      <c r="AN93" s="330">
        <v>141.06</v>
      </c>
      <c r="AO93" s="330"/>
      <c r="AP93" s="330">
        <v>322.39999999999998</v>
      </c>
      <c r="AQ93" s="330"/>
      <c r="AR93" s="467">
        <f t="shared" si="34"/>
        <v>0</v>
      </c>
      <c r="AS93" s="267"/>
      <c r="AT93" s="271"/>
      <c r="AU93" s="271"/>
      <c r="AV93" s="271"/>
      <c r="AW93" s="271"/>
    </row>
    <row r="94" spans="1:49" ht="14.45" customHeight="1" x14ac:dyDescent="0.2">
      <c r="A94" s="262">
        <v>93</v>
      </c>
      <c r="B94" s="255">
        <v>90</v>
      </c>
      <c r="C94" s="256">
        <v>41</v>
      </c>
      <c r="D94" s="257">
        <v>49</v>
      </c>
      <c r="E94" s="258">
        <v>363</v>
      </c>
      <c r="F94" s="259" t="s">
        <v>303</v>
      </c>
      <c r="G94" s="20">
        <v>4</v>
      </c>
      <c r="H94" s="47" t="s">
        <v>661</v>
      </c>
      <c r="I94" s="260">
        <v>3863</v>
      </c>
      <c r="J94" s="261">
        <v>203101010</v>
      </c>
      <c r="K94" s="262">
        <v>0</v>
      </c>
      <c r="L94" s="262">
        <f t="shared" si="27"/>
        <v>203101010</v>
      </c>
      <c r="M94" s="259" t="s">
        <v>1348</v>
      </c>
      <c r="N94" s="259"/>
      <c r="O94" s="263" t="s">
        <v>9</v>
      </c>
      <c r="P94" s="259" t="s">
        <v>15</v>
      </c>
      <c r="Q94" s="264">
        <v>1</v>
      </c>
      <c r="R94" s="265">
        <v>2</v>
      </c>
      <c r="S94" s="265">
        <f t="shared" si="28"/>
        <v>2.5</v>
      </c>
      <c r="T94" s="265">
        <f t="shared" si="29"/>
        <v>3</v>
      </c>
      <c r="U94" s="265">
        <v>3</v>
      </c>
      <c r="V94" s="265">
        <v>3</v>
      </c>
      <c r="W94" s="265">
        <v>61.5</v>
      </c>
      <c r="X94" s="265">
        <v>81.3</v>
      </c>
      <c r="Y94" s="384">
        <v>86.72</v>
      </c>
      <c r="Z94" s="265">
        <f>'SKLOP A'!J101</f>
        <v>0</v>
      </c>
      <c r="AA94" s="265">
        <v>61.5</v>
      </c>
      <c r="AB94" s="265">
        <v>1.4</v>
      </c>
      <c r="AC94" s="265">
        <f t="shared" si="30"/>
        <v>86.1</v>
      </c>
      <c r="AD94" s="265">
        <v>1.1000000000000001</v>
      </c>
      <c r="AE94" s="266">
        <v>89.43</v>
      </c>
      <c r="AF94" s="265">
        <v>1.1000000000000001</v>
      </c>
      <c r="AG94" s="266">
        <f t="shared" si="35"/>
        <v>95.39200000000001</v>
      </c>
      <c r="AH94" s="265">
        <f t="shared" si="31"/>
        <v>86.1</v>
      </c>
      <c r="AI94" s="358"/>
      <c r="AJ94" s="405">
        <f t="shared" si="32"/>
        <v>178.86</v>
      </c>
      <c r="AK94" s="349"/>
      <c r="AL94" s="456">
        <f t="shared" si="33"/>
        <v>286.17600000000004</v>
      </c>
      <c r="AM94" s="498"/>
      <c r="AN94" s="330">
        <v>81.3</v>
      </c>
      <c r="AO94" s="330"/>
      <c r="AP94" s="330">
        <v>173.44</v>
      </c>
      <c r="AQ94" s="330"/>
      <c r="AR94" s="467">
        <f t="shared" si="34"/>
        <v>0</v>
      </c>
      <c r="AS94" s="267"/>
      <c r="AT94" s="271"/>
      <c r="AU94" s="271"/>
      <c r="AV94" s="271"/>
      <c r="AW94" s="271"/>
    </row>
    <row r="95" spans="1:49" ht="14.45" customHeight="1" x14ac:dyDescent="0.2">
      <c r="A95" s="262">
        <v>94</v>
      </c>
      <c r="B95" s="255">
        <v>91</v>
      </c>
      <c r="C95" s="256"/>
      <c r="D95" s="257">
        <v>50</v>
      </c>
      <c r="E95" s="258"/>
      <c r="F95" s="263" t="s">
        <v>303</v>
      </c>
      <c r="G95" s="47">
        <v>4</v>
      </c>
      <c r="H95" s="47" t="s">
        <v>661</v>
      </c>
      <c r="I95" s="435">
        <v>9091</v>
      </c>
      <c r="J95" s="276">
        <v>203101200</v>
      </c>
      <c r="K95" s="434">
        <v>0</v>
      </c>
      <c r="L95" s="434">
        <f t="shared" si="27"/>
        <v>203101200</v>
      </c>
      <c r="M95" s="436" t="s">
        <v>1517</v>
      </c>
      <c r="N95" s="259"/>
      <c r="O95" s="263" t="s">
        <v>9</v>
      </c>
      <c r="P95" s="259" t="s">
        <v>15</v>
      </c>
      <c r="Q95" s="264">
        <v>1</v>
      </c>
      <c r="R95" s="265">
        <v>2</v>
      </c>
      <c r="S95" s="265">
        <f t="shared" si="28"/>
        <v>2.5</v>
      </c>
      <c r="T95" s="265">
        <f t="shared" si="29"/>
        <v>3</v>
      </c>
      <c r="U95" s="265">
        <v>3</v>
      </c>
      <c r="V95" s="265">
        <v>3</v>
      </c>
      <c r="W95" s="265">
        <v>87.61</v>
      </c>
      <c r="X95" s="265">
        <v>122.5</v>
      </c>
      <c r="Y95" s="384">
        <v>140</v>
      </c>
      <c r="Z95" s="265">
        <f>'SKLOP A'!J102</f>
        <v>0</v>
      </c>
      <c r="AA95" s="265">
        <v>87.61</v>
      </c>
      <c r="AB95" s="265">
        <v>1.4</v>
      </c>
      <c r="AC95" s="265">
        <f t="shared" si="30"/>
        <v>122.65</v>
      </c>
      <c r="AD95" s="265">
        <v>1.1000000000000001</v>
      </c>
      <c r="AE95" s="266">
        <v>134.75</v>
      </c>
      <c r="AF95" s="265">
        <v>1.1000000000000001</v>
      </c>
      <c r="AG95" s="266">
        <f t="shared" si="35"/>
        <v>154</v>
      </c>
      <c r="AH95" s="265">
        <f t="shared" si="31"/>
        <v>122.65</v>
      </c>
      <c r="AI95" s="358"/>
      <c r="AJ95" s="405">
        <f t="shared" si="32"/>
        <v>269.5</v>
      </c>
      <c r="AK95" s="349"/>
      <c r="AL95" s="456">
        <f t="shared" si="33"/>
        <v>462</v>
      </c>
      <c r="AM95" s="498"/>
      <c r="AN95" s="330">
        <v>122.5</v>
      </c>
      <c r="AO95" s="330"/>
      <c r="AP95" s="330">
        <v>280</v>
      </c>
      <c r="AQ95" s="330"/>
      <c r="AR95" s="467">
        <f t="shared" si="34"/>
        <v>0</v>
      </c>
      <c r="AS95" s="267"/>
      <c r="AT95" s="271"/>
      <c r="AU95" s="271"/>
      <c r="AV95" s="271"/>
      <c r="AW95" s="271"/>
    </row>
    <row r="96" spans="1:49" ht="14.45" customHeight="1" x14ac:dyDescent="0.2">
      <c r="A96" s="262">
        <v>95</v>
      </c>
      <c r="B96" s="255">
        <v>92</v>
      </c>
      <c r="C96" s="256"/>
      <c r="D96" s="257">
        <v>51</v>
      </c>
      <c r="E96" s="258"/>
      <c r="F96" s="263" t="s">
        <v>303</v>
      </c>
      <c r="G96" s="47">
        <v>4</v>
      </c>
      <c r="H96" s="47" t="s">
        <v>661</v>
      </c>
      <c r="I96" s="435">
        <v>3997</v>
      </c>
      <c r="J96" s="276">
        <v>203101420</v>
      </c>
      <c r="K96" s="434">
        <v>0</v>
      </c>
      <c r="L96" s="434">
        <f t="shared" si="27"/>
        <v>203101420</v>
      </c>
      <c r="M96" s="436" t="s">
        <v>1518</v>
      </c>
      <c r="N96" s="259"/>
      <c r="O96" s="263" t="s">
        <v>9</v>
      </c>
      <c r="P96" s="259" t="s">
        <v>15</v>
      </c>
      <c r="Q96" s="274">
        <v>1</v>
      </c>
      <c r="R96" s="265">
        <v>2</v>
      </c>
      <c r="S96" s="265">
        <f t="shared" si="28"/>
        <v>2.5</v>
      </c>
      <c r="T96" s="265">
        <f t="shared" si="29"/>
        <v>3</v>
      </c>
      <c r="U96" s="265">
        <v>3</v>
      </c>
      <c r="V96" s="265">
        <v>3</v>
      </c>
      <c r="W96" s="265">
        <v>87.61</v>
      </c>
      <c r="X96" s="265">
        <v>122.5</v>
      </c>
      <c r="Y96" s="384">
        <v>140</v>
      </c>
      <c r="Z96" s="265">
        <f>'SKLOP A'!J103</f>
        <v>0</v>
      </c>
      <c r="AA96" s="265">
        <v>87.61</v>
      </c>
      <c r="AB96" s="265">
        <v>1.4</v>
      </c>
      <c r="AC96" s="265">
        <f t="shared" si="30"/>
        <v>122.65</v>
      </c>
      <c r="AD96" s="265">
        <v>1.1000000000000001</v>
      </c>
      <c r="AE96" s="266">
        <v>134.75</v>
      </c>
      <c r="AF96" s="265">
        <v>1.1000000000000001</v>
      </c>
      <c r="AG96" s="266">
        <f t="shared" si="35"/>
        <v>154</v>
      </c>
      <c r="AH96" s="265">
        <f t="shared" si="31"/>
        <v>122.65</v>
      </c>
      <c r="AI96" s="358"/>
      <c r="AJ96" s="405">
        <f t="shared" si="32"/>
        <v>269.5</v>
      </c>
      <c r="AK96" s="349"/>
      <c r="AL96" s="456">
        <f t="shared" si="33"/>
        <v>462</v>
      </c>
      <c r="AM96" s="498"/>
      <c r="AN96" s="330">
        <v>122.5</v>
      </c>
      <c r="AO96" s="330"/>
      <c r="AP96" s="330">
        <v>280</v>
      </c>
      <c r="AQ96" s="330"/>
      <c r="AR96" s="467">
        <f t="shared" si="34"/>
        <v>0</v>
      </c>
      <c r="AS96" s="267"/>
      <c r="AT96" s="271"/>
      <c r="AU96" s="271"/>
      <c r="AV96" s="271"/>
      <c r="AW96" s="271"/>
    </row>
    <row r="97" spans="1:49" ht="14.45" customHeight="1" x14ac:dyDescent="0.2">
      <c r="A97" s="262">
        <v>96</v>
      </c>
      <c r="B97" s="255">
        <v>93</v>
      </c>
      <c r="C97" s="256"/>
      <c r="D97" s="257"/>
      <c r="E97" s="258"/>
      <c r="F97" s="263" t="s">
        <v>306</v>
      </c>
      <c r="G97" s="47">
        <v>4</v>
      </c>
      <c r="H97" s="47" t="s">
        <v>661</v>
      </c>
      <c r="I97" s="435">
        <v>2949</v>
      </c>
      <c r="J97" s="276">
        <v>204100200</v>
      </c>
      <c r="K97" s="434">
        <v>0</v>
      </c>
      <c r="L97" s="434">
        <f t="shared" si="27"/>
        <v>204100200</v>
      </c>
      <c r="M97" s="436" t="s">
        <v>1540</v>
      </c>
      <c r="N97" s="259"/>
      <c r="O97" s="263" t="s">
        <v>9</v>
      </c>
      <c r="P97" s="259" t="s">
        <v>15</v>
      </c>
      <c r="Q97" s="264">
        <v>1</v>
      </c>
      <c r="R97" s="265">
        <v>2</v>
      </c>
      <c r="S97" s="265">
        <f t="shared" si="28"/>
        <v>2.5</v>
      </c>
      <c r="T97" s="265">
        <f t="shared" si="29"/>
        <v>3</v>
      </c>
      <c r="U97" s="265">
        <v>3</v>
      </c>
      <c r="V97" s="265">
        <v>3</v>
      </c>
      <c r="W97" s="265">
        <v>13.2</v>
      </c>
      <c r="X97" s="265">
        <v>18.25</v>
      </c>
      <c r="Y97" s="384">
        <v>20.02</v>
      </c>
      <c r="Z97" s="265">
        <f>'SKLOP A'!J104</f>
        <v>0</v>
      </c>
      <c r="AA97" s="265">
        <v>13.2</v>
      </c>
      <c r="AB97" s="265">
        <v>1.4</v>
      </c>
      <c r="AC97" s="265">
        <f t="shared" si="30"/>
        <v>18.48</v>
      </c>
      <c r="AD97" s="265">
        <v>1.1000000000000001</v>
      </c>
      <c r="AE97" s="266">
        <v>20.075000000000003</v>
      </c>
      <c r="AF97" s="265">
        <v>1.1000000000000001</v>
      </c>
      <c r="AG97" s="266">
        <f t="shared" si="35"/>
        <v>22.022000000000002</v>
      </c>
      <c r="AH97" s="265">
        <f t="shared" si="31"/>
        <v>18.48</v>
      </c>
      <c r="AI97" s="358"/>
      <c r="AJ97" s="405">
        <f t="shared" si="32"/>
        <v>40.150000000000006</v>
      </c>
      <c r="AK97" s="349"/>
      <c r="AL97" s="456">
        <f t="shared" si="33"/>
        <v>66.066000000000003</v>
      </c>
      <c r="AM97" s="498"/>
      <c r="AN97" s="330">
        <v>18.25</v>
      </c>
      <c r="AO97" s="330"/>
      <c r="AP97" s="330">
        <v>40.04</v>
      </c>
      <c r="AQ97" s="330"/>
      <c r="AR97" s="467">
        <f t="shared" si="34"/>
        <v>0</v>
      </c>
      <c r="AS97" s="267"/>
      <c r="AT97" s="271"/>
      <c r="AU97" s="271"/>
      <c r="AV97" s="271"/>
      <c r="AW97" s="271"/>
    </row>
    <row r="98" spans="1:49" ht="14.45" customHeight="1" x14ac:dyDescent="0.2">
      <c r="A98" s="262">
        <v>97</v>
      </c>
      <c r="B98" s="255">
        <v>94</v>
      </c>
      <c r="C98" s="256">
        <v>42</v>
      </c>
      <c r="D98" s="257">
        <v>52</v>
      </c>
      <c r="E98" s="258">
        <v>365</v>
      </c>
      <c r="F98" s="259" t="s">
        <v>306</v>
      </c>
      <c r="G98" s="47">
        <v>4</v>
      </c>
      <c r="H98" s="47" t="s">
        <v>661</v>
      </c>
      <c r="I98" s="303">
        <v>2944</v>
      </c>
      <c r="J98" s="424" t="s">
        <v>307</v>
      </c>
      <c r="K98" s="434">
        <v>0</v>
      </c>
      <c r="L98" s="434">
        <f t="shared" si="27"/>
        <v>204100420</v>
      </c>
      <c r="M98" s="90" t="s">
        <v>308</v>
      </c>
      <c r="N98" s="259"/>
      <c r="O98" s="263" t="s">
        <v>9</v>
      </c>
      <c r="P98" s="259" t="s">
        <v>15</v>
      </c>
      <c r="Q98" s="274">
        <v>2</v>
      </c>
      <c r="R98" s="265">
        <v>4</v>
      </c>
      <c r="S98" s="265">
        <f t="shared" si="28"/>
        <v>5</v>
      </c>
      <c r="T98" s="265">
        <f t="shared" si="29"/>
        <v>5</v>
      </c>
      <c r="U98" s="265">
        <v>5</v>
      </c>
      <c r="V98" s="265">
        <v>5</v>
      </c>
      <c r="W98" s="265">
        <v>18.920000000000002</v>
      </c>
      <c r="X98" s="265">
        <v>25.74</v>
      </c>
      <c r="Y98" s="384">
        <v>26.32</v>
      </c>
      <c r="Z98" s="265">
        <f>'SKLOP A'!J105</f>
        <v>0</v>
      </c>
      <c r="AA98" s="265">
        <v>18.920000000000002</v>
      </c>
      <c r="AB98" s="265">
        <v>1.4</v>
      </c>
      <c r="AC98" s="265">
        <f t="shared" si="30"/>
        <v>26.49</v>
      </c>
      <c r="AD98" s="265">
        <v>1.1000000000000001</v>
      </c>
      <c r="AE98" s="266">
        <v>28.314</v>
      </c>
      <c r="AF98" s="265">
        <v>1.1000000000000001</v>
      </c>
      <c r="AG98" s="266">
        <f t="shared" si="35"/>
        <v>28.952000000000002</v>
      </c>
      <c r="AH98" s="265">
        <f t="shared" si="31"/>
        <v>52.98</v>
      </c>
      <c r="AI98" s="358"/>
      <c r="AJ98" s="405">
        <f t="shared" si="32"/>
        <v>113.256</v>
      </c>
      <c r="AK98" s="349"/>
      <c r="AL98" s="456">
        <f t="shared" si="33"/>
        <v>144.76000000000002</v>
      </c>
      <c r="AM98" s="498"/>
      <c r="AN98" s="330">
        <v>51.48</v>
      </c>
      <c r="AO98" s="330"/>
      <c r="AP98" s="330">
        <v>105.28</v>
      </c>
      <c r="AQ98" s="330"/>
      <c r="AR98" s="467">
        <f t="shared" si="34"/>
        <v>0</v>
      </c>
      <c r="AS98" s="267"/>
      <c r="AT98" s="271"/>
      <c r="AU98" s="271"/>
      <c r="AV98" s="271"/>
      <c r="AW98" s="271"/>
    </row>
    <row r="99" spans="1:49" ht="14.45" customHeight="1" x14ac:dyDescent="0.2">
      <c r="A99" s="262">
        <v>98</v>
      </c>
      <c r="B99" s="255">
        <v>95</v>
      </c>
      <c r="C99" s="256">
        <v>43</v>
      </c>
      <c r="D99" s="257">
        <v>53</v>
      </c>
      <c r="E99" s="258">
        <v>366</v>
      </c>
      <c r="F99" s="259" t="s">
        <v>306</v>
      </c>
      <c r="G99" s="47">
        <v>4</v>
      </c>
      <c r="H99" s="47" t="s">
        <v>661</v>
      </c>
      <c r="I99" s="303">
        <v>3050</v>
      </c>
      <c r="J99" s="424" t="s">
        <v>309</v>
      </c>
      <c r="K99" s="434">
        <v>0</v>
      </c>
      <c r="L99" s="434">
        <f t="shared" si="27"/>
        <v>204100620</v>
      </c>
      <c r="M99" s="90" t="s">
        <v>310</v>
      </c>
      <c r="N99" s="259"/>
      <c r="O99" s="263" t="s">
        <v>9</v>
      </c>
      <c r="P99" s="259" t="s">
        <v>15</v>
      </c>
      <c r="Q99" s="264">
        <v>2</v>
      </c>
      <c r="R99" s="265">
        <v>4</v>
      </c>
      <c r="S99" s="265">
        <f t="shared" si="28"/>
        <v>5</v>
      </c>
      <c r="T99" s="265">
        <f t="shared" si="29"/>
        <v>5</v>
      </c>
      <c r="U99" s="265">
        <v>5</v>
      </c>
      <c r="V99" s="265">
        <v>5</v>
      </c>
      <c r="W99" s="265">
        <v>18</v>
      </c>
      <c r="X99" s="265">
        <v>25.8</v>
      </c>
      <c r="Y99" s="384">
        <v>27</v>
      </c>
      <c r="Z99" s="265">
        <f>'SKLOP A'!J106</f>
        <v>0</v>
      </c>
      <c r="AA99" s="265">
        <v>18</v>
      </c>
      <c r="AB99" s="265">
        <v>1.4</v>
      </c>
      <c r="AC99" s="265">
        <f t="shared" si="30"/>
        <v>25.2</v>
      </c>
      <c r="AD99" s="265">
        <v>1.1000000000000001</v>
      </c>
      <c r="AE99" s="266">
        <v>28.380000000000003</v>
      </c>
      <c r="AF99" s="265">
        <v>1.1000000000000001</v>
      </c>
      <c r="AG99" s="266">
        <f t="shared" si="35"/>
        <v>29.700000000000003</v>
      </c>
      <c r="AH99" s="265">
        <f t="shared" si="31"/>
        <v>50.4</v>
      </c>
      <c r="AI99" s="358"/>
      <c r="AJ99" s="405">
        <f t="shared" si="32"/>
        <v>113.52000000000001</v>
      </c>
      <c r="AK99" s="349"/>
      <c r="AL99" s="456">
        <f t="shared" si="33"/>
        <v>148.5</v>
      </c>
      <c r="AM99" s="498"/>
      <c r="AN99" s="330">
        <v>51.6</v>
      </c>
      <c r="AO99" s="330"/>
      <c r="AP99" s="330">
        <v>108</v>
      </c>
      <c r="AQ99" s="330"/>
      <c r="AR99" s="467">
        <f t="shared" si="34"/>
        <v>0</v>
      </c>
      <c r="AS99" s="267"/>
      <c r="AT99" s="271"/>
      <c r="AU99" s="271"/>
      <c r="AV99" s="271"/>
      <c r="AW99" s="271"/>
    </row>
    <row r="100" spans="1:49" ht="14.45" customHeight="1" x14ac:dyDescent="0.2">
      <c r="A100" s="262">
        <v>99</v>
      </c>
      <c r="B100" s="255">
        <v>96</v>
      </c>
      <c r="C100" s="256">
        <v>44</v>
      </c>
      <c r="D100" s="257">
        <v>54</v>
      </c>
      <c r="E100" s="258">
        <v>367</v>
      </c>
      <c r="F100" s="259" t="s">
        <v>306</v>
      </c>
      <c r="G100" s="47">
        <v>4</v>
      </c>
      <c r="H100" s="47" t="s">
        <v>661</v>
      </c>
      <c r="I100" s="303">
        <v>3053</v>
      </c>
      <c r="J100" s="424" t="s">
        <v>311</v>
      </c>
      <c r="K100" s="434">
        <v>0</v>
      </c>
      <c r="L100" s="434">
        <f t="shared" si="27"/>
        <v>204100820</v>
      </c>
      <c r="M100" s="90" t="s">
        <v>312</v>
      </c>
      <c r="N100" s="259"/>
      <c r="O100" s="263" t="s">
        <v>9</v>
      </c>
      <c r="P100" s="259" t="s">
        <v>15</v>
      </c>
      <c r="Q100" s="264">
        <v>1</v>
      </c>
      <c r="R100" s="265">
        <v>2</v>
      </c>
      <c r="S100" s="265">
        <f t="shared" si="28"/>
        <v>2.5</v>
      </c>
      <c r="T100" s="265">
        <f t="shared" si="29"/>
        <v>3</v>
      </c>
      <c r="U100" s="265">
        <v>3</v>
      </c>
      <c r="V100" s="265">
        <v>3</v>
      </c>
      <c r="W100" s="265">
        <v>20.8</v>
      </c>
      <c r="X100" s="265">
        <v>28.5</v>
      </c>
      <c r="Y100" s="384">
        <v>31.27</v>
      </c>
      <c r="Z100" s="265">
        <f>'SKLOP A'!J107</f>
        <v>0</v>
      </c>
      <c r="AA100" s="265">
        <v>20.8</v>
      </c>
      <c r="AB100" s="265">
        <v>1.4</v>
      </c>
      <c r="AC100" s="265">
        <f t="shared" si="30"/>
        <v>29.12</v>
      </c>
      <c r="AD100" s="265">
        <v>1.1000000000000001</v>
      </c>
      <c r="AE100" s="266">
        <v>31.35</v>
      </c>
      <c r="AF100" s="265">
        <v>1.1000000000000001</v>
      </c>
      <c r="AG100" s="266">
        <f t="shared" si="35"/>
        <v>34.397000000000006</v>
      </c>
      <c r="AH100" s="265">
        <f t="shared" si="31"/>
        <v>29.12</v>
      </c>
      <c r="AI100" s="358"/>
      <c r="AJ100" s="405">
        <f t="shared" si="32"/>
        <v>62.7</v>
      </c>
      <c r="AK100" s="349"/>
      <c r="AL100" s="456">
        <f t="shared" si="33"/>
        <v>103.19100000000002</v>
      </c>
      <c r="AM100" s="498"/>
      <c r="AN100" s="330">
        <v>28.5</v>
      </c>
      <c r="AO100" s="330"/>
      <c r="AP100" s="330">
        <v>62.54</v>
      </c>
      <c r="AQ100" s="330"/>
      <c r="AR100" s="467">
        <f t="shared" si="34"/>
        <v>0</v>
      </c>
      <c r="AS100" s="267"/>
      <c r="AT100" s="271"/>
      <c r="AU100" s="271"/>
      <c r="AV100" s="271"/>
      <c r="AW100" s="271"/>
    </row>
    <row r="101" spans="1:49" ht="14.45" customHeight="1" x14ac:dyDescent="0.2">
      <c r="A101" s="262">
        <v>100</v>
      </c>
      <c r="B101" s="255">
        <v>97</v>
      </c>
      <c r="C101" s="256"/>
      <c r="D101" s="257"/>
      <c r="E101" s="258"/>
      <c r="F101" s="263" t="s">
        <v>306</v>
      </c>
      <c r="G101" s="47">
        <v>4</v>
      </c>
      <c r="H101" s="47" t="s">
        <v>661</v>
      </c>
      <c r="I101" s="435">
        <v>3382</v>
      </c>
      <c r="J101" s="276">
        <v>204101020</v>
      </c>
      <c r="K101" s="434">
        <v>0</v>
      </c>
      <c r="L101" s="434">
        <f t="shared" si="27"/>
        <v>204101020</v>
      </c>
      <c r="M101" s="436" t="s">
        <v>1541</v>
      </c>
      <c r="N101" s="259"/>
      <c r="O101" s="263" t="s">
        <v>9</v>
      </c>
      <c r="P101" s="259" t="s">
        <v>15</v>
      </c>
      <c r="Q101" s="264">
        <v>1</v>
      </c>
      <c r="R101" s="265">
        <v>2</v>
      </c>
      <c r="S101" s="265">
        <f t="shared" si="28"/>
        <v>2.5</v>
      </c>
      <c r="T101" s="265">
        <f t="shared" si="29"/>
        <v>3</v>
      </c>
      <c r="U101" s="265">
        <v>3</v>
      </c>
      <c r="V101" s="265">
        <v>3</v>
      </c>
      <c r="W101" s="265">
        <v>22.6</v>
      </c>
      <c r="X101" s="265">
        <v>30</v>
      </c>
      <c r="Y101" s="384">
        <v>31.5</v>
      </c>
      <c r="Z101" s="265">
        <f>'SKLOP A'!J108</f>
        <v>0</v>
      </c>
      <c r="AA101" s="265">
        <v>22.6</v>
      </c>
      <c r="AB101" s="265">
        <v>1.4</v>
      </c>
      <c r="AC101" s="265">
        <f t="shared" si="30"/>
        <v>31.64</v>
      </c>
      <c r="AD101" s="265">
        <v>1.1000000000000001</v>
      </c>
      <c r="AE101" s="266">
        <v>33</v>
      </c>
      <c r="AF101" s="265">
        <v>1.1000000000000001</v>
      </c>
      <c r="AG101" s="266">
        <f t="shared" si="35"/>
        <v>34.650000000000006</v>
      </c>
      <c r="AH101" s="265">
        <f t="shared" si="31"/>
        <v>31.64</v>
      </c>
      <c r="AI101" s="358"/>
      <c r="AJ101" s="405">
        <f t="shared" si="32"/>
        <v>66</v>
      </c>
      <c r="AK101" s="349"/>
      <c r="AL101" s="456">
        <f t="shared" si="33"/>
        <v>103.95000000000002</v>
      </c>
      <c r="AM101" s="498"/>
      <c r="AN101" s="330">
        <v>30</v>
      </c>
      <c r="AO101" s="330"/>
      <c r="AP101" s="330">
        <v>63</v>
      </c>
      <c r="AQ101" s="330"/>
      <c r="AR101" s="467">
        <f t="shared" si="34"/>
        <v>0</v>
      </c>
      <c r="AS101" s="267"/>
      <c r="AT101" s="271"/>
      <c r="AU101" s="271"/>
      <c r="AV101" s="271"/>
      <c r="AW101" s="271"/>
    </row>
    <row r="102" spans="1:49" ht="14.45" customHeight="1" x14ac:dyDescent="0.2">
      <c r="A102" s="262">
        <v>101</v>
      </c>
      <c r="B102" s="255">
        <v>98</v>
      </c>
      <c r="C102" s="256">
        <v>45</v>
      </c>
      <c r="D102" s="257">
        <v>55</v>
      </c>
      <c r="E102" s="258">
        <v>368</v>
      </c>
      <c r="F102" s="259" t="s">
        <v>306</v>
      </c>
      <c r="G102" s="47">
        <v>4</v>
      </c>
      <c r="H102" s="47" t="s">
        <v>661</v>
      </c>
      <c r="I102" s="303">
        <v>3383</v>
      </c>
      <c r="J102" s="424" t="s">
        <v>313</v>
      </c>
      <c r="K102" s="434">
        <v>0</v>
      </c>
      <c r="L102" s="434">
        <f t="shared" si="27"/>
        <v>204101620</v>
      </c>
      <c r="M102" s="90" t="s">
        <v>314</v>
      </c>
      <c r="N102" s="259"/>
      <c r="O102" s="263" t="s">
        <v>9</v>
      </c>
      <c r="P102" s="259" t="s">
        <v>15</v>
      </c>
      <c r="Q102" s="274">
        <v>1</v>
      </c>
      <c r="R102" s="265">
        <v>2</v>
      </c>
      <c r="S102" s="265">
        <f t="shared" si="28"/>
        <v>2.5</v>
      </c>
      <c r="T102" s="265">
        <f t="shared" si="29"/>
        <v>3</v>
      </c>
      <c r="U102" s="265">
        <v>3</v>
      </c>
      <c r="V102" s="265">
        <v>3</v>
      </c>
      <c r="W102" s="265">
        <v>26.6</v>
      </c>
      <c r="X102" s="265">
        <v>34.96</v>
      </c>
      <c r="Y102" s="384">
        <v>36.799999999999997</v>
      </c>
      <c r="Z102" s="265">
        <f>'SKLOP A'!J109</f>
        <v>0</v>
      </c>
      <c r="AA102" s="265">
        <v>26.6</v>
      </c>
      <c r="AB102" s="265">
        <v>1.4</v>
      </c>
      <c r="AC102" s="265">
        <f t="shared" si="30"/>
        <v>37.24</v>
      </c>
      <c r="AD102" s="265">
        <v>1.1000000000000001</v>
      </c>
      <c r="AE102" s="266">
        <v>38.456000000000003</v>
      </c>
      <c r="AF102" s="265">
        <v>1.1000000000000001</v>
      </c>
      <c r="AG102" s="266">
        <f t="shared" si="35"/>
        <v>40.479999999999997</v>
      </c>
      <c r="AH102" s="265">
        <f t="shared" si="31"/>
        <v>37.24</v>
      </c>
      <c r="AI102" s="358"/>
      <c r="AJ102" s="405">
        <f t="shared" si="32"/>
        <v>76.912000000000006</v>
      </c>
      <c r="AK102" s="349"/>
      <c r="AL102" s="456">
        <f t="shared" si="33"/>
        <v>121.44</v>
      </c>
      <c r="AM102" s="498"/>
      <c r="AN102" s="330">
        <v>34.96</v>
      </c>
      <c r="AO102" s="330"/>
      <c r="AP102" s="330">
        <v>73.599999999999994</v>
      </c>
      <c r="AQ102" s="330"/>
      <c r="AR102" s="467">
        <f t="shared" si="34"/>
        <v>0</v>
      </c>
      <c r="AS102" s="267"/>
      <c r="AT102" s="271"/>
      <c r="AU102" s="271"/>
      <c r="AV102" s="271"/>
      <c r="AW102" s="271"/>
    </row>
    <row r="103" spans="1:49" ht="14.45" customHeight="1" x14ac:dyDescent="0.2">
      <c r="A103" s="262">
        <v>102</v>
      </c>
      <c r="B103" s="255">
        <v>99</v>
      </c>
      <c r="C103" s="256">
        <v>46</v>
      </c>
      <c r="D103" s="257">
        <v>56</v>
      </c>
      <c r="E103" s="258">
        <v>369</v>
      </c>
      <c r="F103" s="259" t="s">
        <v>306</v>
      </c>
      <c r="G103" s="47">
        <v>4</v>
      </c>
      <c r="H103" s="47" t="s">
        <v>661</v>
      </c>
      <c r="I103" s="303">
        <v>3051</v>
      </c>
      <c r="J103" s="424" t="s">
        <v>315</v>
      </c>
      <c r="K103" s="434">
        <v>0</v>
      </c>
      <c r="L103" s="434">
        <f t="shared" si="27"/>
        <v>204102020</v>
      </c>
      <c r="M103" s="90" t="s">
        <v>316</v>
      </c>
      <c r="N103" s="259"/>
      <c r="O103" s="263" t="s">
        <v>9</v>
      </c>
      <c r="P103" s="259" t="s">
        <v>15</v>
      </c>
      <c r="Q103" s="264">
        <v>1</v>
      </c>
      <c r="R103" s="265">
        <v>2</v>
      </c>
      <c r="S103" s="265">
        <f t="shared" si="28"/>
        <v>2.5</v>
      </c>
      <c r="T103" s="265">
        <f t="shared" si="29"/>
        <v>3</v>
      </c>
      <c r="U103" s="265">
        <v>3</v>
      </c>
      <c r="V103" s="265">
        <v>3</v>
      </c>
      <c r="W103" s="265">
        <v>28.52</v>
      </c>
      <c r="X103" s="265">
        <v>39.96</v>
      </c>
      <c r="Y103" s="384">
        <v>43.2</v>
      </c>
      <c r="Z103" s="265">
        <f>'SKLOP A'!J110</f>
        <v>0</v>
      </c>
      <c r="AA103" s="265">
        <v>28.52</v>
      </c>
      <c r="AB103" s="265">
        <v>1.4</v>
      </c>
      <c r="AC103" s="265">
        <f t="shared" si="30"/>
        <v>39.93</v>
      </c>
      <c r="AD103" s="265">
        <v>1.1000000000000001</v>
      </c>
      <c r="AE103" s="266">
        <v>43.956000000000003</v>
      </c>
      <c r="AF103" s="265">
        <v>1.1000000000000001</v>
      </c>
      <c r="AG103" s="266">
        <f t="shared" si="35"/>
        <v>47.52000000000001</v>
      </c>
      <c r="AH103" s="265">
        <f t="shared" si="31"/>
        <v>39.93</v>
      </c>
      <c r="AI103" s="358"/>
      <c r="AJ103" s="405">
        <f t="shared" si="32"/>
        <v>87.912000000000006</v>
      </c>
      <c r="AK103" s="349"/>
      <c r="AL103" s="456">
        <f t="shared" si="33"/>
        <v>142.56000000000003</v>
      </c>
      <c r="AM103" s="498"/>
      <c r="AN103" s="330">
        <v>39.96</v>
      </c>
      <c r="AO103" s="330"/>
      <c r="AP103" s="330">
        <v>86.4</v>
      </c>
      <c r="AQ103" s="330"/>
      <c r="AR103" s="467">
        <f t="shared" si="34"/>
        <v>0</v>
      </c>
      <c r="AS103" s="267"/>
      <c r="AT103" s="271"/>
      <c r="AU103" s="271"/>
      <c r="AV103" s="271"/>
      <c r="AW103" s="271"/>
    </row>
    <row r="104" spans="1:49" ht="14.45" customHeight="1" x14ac:dyDescent="0.2">
      <c r="A104" s="262">
        <v>103</v>
      </c>
      <c r="B104" s="255">
        <v>100</v>
      </c>
      <c r="C104" s="256"/>
      <c r="D104" s="257"/>
      <c r="E104" s="258"/>
      <c r="F104" s="263" t="s">
        <v>306</v>
      </c>
      <c r="G104" s="47">
        <v>4</v>
      </c>
      <c r="H104" s="47" t="s">
        <v>661</v>
      </c>
      <c r="I104" s="435">
        <v>9255</v>
      </c>
      <c r="J104" s="276">
        <v>204102200</v>
      </c>
      <c r="K104" s="434">
        <v>0</v>
      </c>
      <c r="L104" s="434">
        <f t="shared" si="27"/>
        <v>204102200</v>
      </c>
      <c r="M104" s="436" t="s">
        <v>1542</v>
      </c>
      <c r="N104" s="259"/>
      <c r="O104" s="263" t="s">
        <v>9</v>
      </c>
      <c r="P104" s="259" t="s">
        <v>15</v>
      </c>
      <c r="Q104" s="274">
        <v>1</v>
      </c>
      <c r="R104" s="265">
        <v>2</v>
      </c>
      <c r="S104" s="265">
        <f t="shared" si="28"/>
        <v>2.5</v>
      </c>
      <c r="T104" s="265">
        <f t="shared" si="29"/>
        <v>3</v>
      </c>
      <c r="U104" s="265">
        <v>3</v>
      </c>
      <c r="V104" s="265">
        <v>3</v>
      </c>
      <c r="W104" s="265">
        <v>17.55</v>
      </c>
      <c r="X104" s="265">
        <v>27.45</v>
      </c>
      <c r="Y104" s="384">
        <v>28.67</v>
      </c>
      <c r="Z104" s="265">
        <f>'SKLOP A'!J111</f>
        <v>0</v>
      </c>
      <c r="AA104" s="265">
        <v>17.55</v>
      </c>
      <c r="AB104" s="265">
        <v>1.4</v>
      </c>
      <c r="AC104" s="265">
        <f t="shared" si="30"/>
        <v>24.57</v>
      </c>
      <c r="AD104" s="265">
        <v>1.1000000000000001</v>
      </c>
      <c r="AE104" s="266">
        <v>30.195</v>
      </c>
      <c r="AF104" s="265">
        <v>1.1000000000000001</v>
      </c>
      <c r="AG104" s="266">
        <f t="shared" si="35"/>
        <v>31.537000000000006</v>
      </c>
      <c r="AH104" s="265">
        <f t="shared" si="31"/>
        <v>24.57</v>
      </c>
      <c r="AI104" s="358"/>
      <c r="AJ104" s="405">
        <f t="shared" si="32"/>
        <v>60.39</v>
      </c>
      <c r="AK104" s="349"/>
      <c r="AL104" s="456">
        <f t="shared" si="33"/>
        <v>94.611000000000018</v>
      </c>
      <c r="AM104" s="498"/>
      <c r="AN104" s="330">
        <v>27.45</v>
      </c>
      <c r="AO104" s="330"/>
      <c r="AP104" s="330">
        <v>57.34</v>
      </c>
      <c r="AQ104" s="330"/>
      <c r="AR104" s="467">
        <f t="shared" si="34"/>
        <v>0</v>
      </c>
      <c r="AS104" s="267"/>
      <c r="AT104" s="271"/>
      <c r="AU104" s="271"/>
      <c r="AV104" s="271"/>
      <c r="AW104" s="271"/>
    </row>
    <row r="105" spans="1:49" ht="14.45" customHeight="1" x14ac:dyDescent="0.2">
      <c r="A105" s="262">
        <v>104</v>
      </c>
      <c r="B105" s="255">
        <v>101</v>
      </c>
      <c r="C105" s="256">
        <v>47</v>
      </c>
      <c r="D105" s="257">
        <v>57</v>
      </c>
      <c r="E105" s="258">
        <v>370</v>
      </c>
      <c r="F105" s="259" t="s">
        <v>306</v>
      </c>
      <c r="G105" s="47">
        <v>4</v>
      </c>
      <c r="H105" s="47" t="s">
        <v>661</v>
      </c>
      <c r="I105" s="303">
        <v>3049</v>
      </c>
      <c r="J105" s="424" t="s">
        <v>317</v>
      </c>
      <c r="K105" s="434">
        <v>0</v>
      </c>
      <c r="L105" s="434">
        <f t="shared" si="27"/>
        <v>204102300</v>
      </c>
      <c r="M105" s="90" t="s">
        <v>318</v>
      </c>
      <c r="N105" s="259"/>
      <c r="O105" s="263" t="s">
        <v>9</v>
      </c>
      <c r="P105" s="259" t="s">
        <v>15</v>
      </c>
      <c r="Q105" s="264">
        <v>1</v>
      </c>
      <c r="R105" s="265">
        <v>2</v>
      </c>
      <c r="S105" s="265">
        <f t="shared" si="28"/>
        <v>2.5</v>
      </c>
      <c r="T105" s="265">
        <f t="shared" si="29"/>
        <v>3</v>
      </c>
      <c r="U105" s="265">
        <v>3</v>
      </c>
      <c r="V105" s="265">
        <v>3</v>
      </c>
      <c r="W105" s="265">
        <v>21.6</v>
      </c>
      <c r="X105" s="265">
        <v>28.57</v>
      </c>
      <c r="Y105" s="384">
        <v>31.75</v>
      </c>
      <c r="Z105" s="265">
        <f>'SKLOP A'!J112</f>
        <v>0</v>
      </c>
      <c r="AA105" s="265">
        <v>21.6</v>
      </c>
      <c r="AB105" s="265">
        <v>1.4</v>
      </c>
      <c r="AC105" s="265">
        <f t="shared" si="30"/>
        <v>30.24</v>
      </c>
      <c r="AD105" s="265">
        <v>1.1000000000000001</v>
      </c>
      <c r="AE105" s="266">
        <v>31.427000000000003</v>
      </c>
      <c r="AF105" s="265">
        <v>1.1000000000000001</v>
      </c>
      <c r="AG105" s="266">
        <f t="shared" si="35"/>
        <v>34.925000000000004</v>
      </c>
      <c r="AH105" s="265">
        <f t="shared" si="31"/>
        <v>30.24</v>
      </c>
      <c r="AI105" s="358"/>
      <c r="AJ105" s="405">
        <f t="shared" si="32"/>
        <v>62.854000000000006</v>
      </c>
      <c r="AK105" s="349"/>
      <c r="AL105" s="456">
        <f t="shared" si="33"/>
        <v>104.77500000000001</v>
      </c>
      <c r="AM105" s="498"/>
      <c r="AN105" s="330">
        <v>28.57</v>
      </c>
      <c r="AO105" s="330"/>
      <c r="AP105" s="330">
        <v>63.5</v>
      </c>
      <c r="AQ105" s="330"/>
      <c r="AR105" s="467">
        <f t="shared" si="34"/>
        <v>0</v>
      </c>
      <c r="AS105" s="267"/>
      <c r="AT105" s="271"/>
      <c r="AU105" s="271"/>
      <c r="AV105" s="271"/>
      <c r="AW105" s="271"/>
    </row>
    <row r="106" spans="1:49" ht="14.45" customHeight="1" x14ac:dyDescent="0.2">
      <c r="A106" s="262">
        <v>105</v>
      </c>
      <c r="B106" s="255">
        <v>102</v>
      </c>
      <c r="C106" s="256">
        <v>48</v>
      </c>
      <c r="D106" s="257">
        <v>58</v>
      </c>
      <c r="E106" s="258">
        <v>371</v>
      </c>
      <c r="F106" s="259" t="s">
        <v>306</v>
      </c>
      <c r="G106" s="47">
        <v>4</v>
      </c>
      <c r="H106" s="47" t="s">
        <v>661</v>
      </c>
      <c r="I106" s="303">
        <v>2947</v>
      </c>
      <c r="J106" s="424" t="s">
        <v>319</v>
      </c>
      <c r="K106" s="434">
        <v>0</v>
      </c>
      <c r="L106" s="434">
        <f t="shared" si="27"/>
        <v>204102400</v>
      </c>
      <c r="M106" s="90" t="s">
        <v>320</v>
      </c>
      <c r="N106" s="259"/>
      <c r="O106" s="263" t="s">
        <v>9</v>
      </c>
      <c r="P106" s="259" t="s">
        <v>15</v>
      </c>
      <c r="Q106" s="264">
        <v>1</v>
      </c>
      <c r="R106" s="265">
        <v>2</v>
      </c>
      <c r="S106" s="265">
        <f t="shared" si="28"/>
        <v>2.5</v>
      </c>
      <c r="T106" s="265">
        <f t="shared" si="29"/>
        <v>3</v>
      </c>
      <c r="U106" s="265">
        <v>3</v>
      </c>
      <c r="V106" s="265">
        <v>3</v>
      </c>
      <c r="W106" s="265">
        <v>21.6</v>
      </c>
      <c r="X106" s="265">
        <v>28.8</v>
      </c>
      <c r="Y106" s="384">
        <v>30.24</v>
      </c>
      <c r="Z106" s="265">
        <f>'SKLOP A'!J113</f>
        <v>0</v>
      </c>
      <c r="AA106" s="265">
        <v>21.6</v>
      </c>
      <c r="AB106" s="265">
        <v>1.4</v>
      </c>
      <c r="AC106" s="265">
        <f t="shared" si="30"/>
        <v>30.24</v>
      </c>
      <c r="AD106" s="265">
        <v>1.1000000000000001</v>
      </c>
      <c r="AE106" s="266">
        <v>31.680000000000003</v>
      </c>
      <c r="AF106" s="265">
        <v>1.1000000000000001</v>
      </c>
      <c r="AG106" s="266">
        <f t="shared" si="35"/>
        <v>33.264000000000003</v>
      </c>
      <c r="AH106" s="265">
        <f t="shared" si="31"/>
        <v>30.24</v>
      </c>
      <c r="AI106" s="358"/>
      <c r="AJ106" s="405">
        <f t="shared" si="32"/>
        <v>63.360000000000007</v>
      </c>
      <c r="AK106" s="349"/>
      <c r="AL106" s="456">
        <f t="shared" si="33"/>
        <v>99.792000000000002</v>
      </c>
      <c r="AM106" s="498"/>
      <c r="AN106" s="330">
        <v>28.8</v>
      </c>
      <c r="AO106" s="330"/>
      <c r="AP106" s="330">
        <v>60.48</v>
      </c>
      <c r="AQ106" s="330"/>
      <c r="AR106" s="467">
        <f t="shared" si="34"/>
        <v>0</v>
      </c>
      <c r="AS106" s="267"/>
      <c r="AT106" s="271"/>
      <c r="AU106" s="271"/>
      <c r="AV106" s="271"/>
      <c r="AW106" s="271"/>
    </row>
    <row r="107" spans="1:49" ht="14.45" customHeight="1" x14ac:dyDescent="0.2">
      <c r="A107" s="262">
        <v>106</v>
      </c>
      <c r="B107" s="255">
        <v>103</v>
      </c>
      <c r="C107" s="256">
        <v>49</v>
      </c>
      <c r="D107" s="257">
        <v>59</v>
      </c>
      <c r="E107" s="258">
        <v>372</v>
      </c>
      <c r="F107" s="259" t="s">
        <v>306</v>
      </c>
      <c r="G107" s="47">
        <v>4</v>
      </c>
      <c r="H107" s="47" t="s">
        <v>661</v>
      </c>
      <c r="I107" s="303">
        <v>3384</v>
      </c>
      <c r="J107" s="424" t="s">
        <v>1353</v>
      </c>
      <c r="K107" s="434">
        <v>0</v>
      </c>
      <c r="L107" s="434">
        <f t="shared" si="27"/>
        <v>204102520</v>
      </c>
      <c r="M107" s="90" t="s">
        <v>321</v>
      </c>
      <c r="N107" s="259"/>
      <c r="O107" s="263" t="s">
        <v>9</v>
      </c>
      <c r="P107" s="259" t="s">
        <v>15</v>
      </c>
      <c r="Q107" s="274">
        <v>1</v>
      </c>
      <c r="R107" s="265">
        <v>2</v>
      </c>
      <c r="S107" s="265">
        <f t="shared" si="28"/>
        <v>2.5</v>
      </c>
      <c r="T107" s="265">
        <f t="shared" si="29"/>
        <v>3</v>
      </c>
      <c r="U107" s="265">
        <v>3</v>
      </c>
      <c r="V107" s="265">
        <v>3</v>
      </c>
      <c r="W107" s="265">
        <v>25.42</v>
      </c>
      <c r="X107" s="265">
        <v>33.75</v>
      </c>
      <c r="Y107" s="384">
        <v>36</v>
      </c>
      <c r="Z107" s="265">
        <f>'SKLOP A'!J114</f>
        <v>0</v>
      </c>
      <c r="AA107" s="265">
        <v>25.42</v>
      </c>
      <c r="AB107" s="265">
        <v>1.4</v>
      </c>
      <c r="AC107" s="265">
        <f t="shared" si="30"/>
        <v>35.590000000000003</v>
      </c>
      <c r="AD107" s="265">
        <v>1.1000000000000001</v>
      </c>
      <c r="AE107" s="266">
        <v>37.125</v>
      </c>
      <c r="AF107" s="265">
        <v>1.1000000000000001</v>
      </c>
      <c r="AG107" s="266">
        <f t="shared" si="35"/>
        <v>39.6</v>
      </c>
      <c r="AH107" s="265">
        <f t="shared" si="31"/>
        <v>35.590000000000003</v>
      </c>
      <c r="AI107" s="358"/>
      <c r="AJ107" s="405">
        <f t="shared" si="32"/>
        <v>74.25</v>
      </c>
      <c r="AK107" s="349"/>
      <c r="AL107" s="456">
        <f t="shared" si="33"/>
        <v>118.80000000000001</v>
      </c>
      <c r="AM107" s="498"/>
      <c r="AN107" s="330">
        <v>33.75</v>
      </c>
      <c r="AO107" s="330"/>
      <c r="AP107" s="330">
        <v>72</v>
      </c>
      <c r="AQ107" s="330"/>
      <c r="AR107" s="467">
        <f t="shared" si="34"/>
        <v>0</v>
      </c>
      <c r="AS107" s="267"/>
      <c r="AT107" s="271"/>
      <c r="AU107" s="271"/>
      <c r="AV107" s="271"/>
      <c r="AW107" s="271"/>
    </row>
    <row r="108" spans="1:49" ht="14.45" customHeight="1" x14ac:dyDescent="0.2">
      <c r="A108" s="262">
        <v>107</v>
      </c>
      <c r="B108" s="255">
        <v>104</v>
      </c>
      <c r="C108" s="256"/>
      <c r="D108" s="257"/>
      <c r="E108" s="258"/>
      <c r="F108" s="263" t="s">
        <v>306</v>
      </c>
      <c r="G108" s="47">
        <v>4</v>
      </c>
      <c r="H108" s="47" t="s">
        <v>661</v>
      </c>
      <c r="I108" s="435">
        <v>2098</v>
      </c>
      <c r="J108" s="276">
        <v>204102600</v>
      </c>
      <c r="K108" s="434">
        <v>0</v>
      </c>
      <c r="L108" s="434">
        <f t="shared" si="27"/>
        <v>204102600</v>
      </c>
      <c r="M108" s="436" t="s">
        <v>1543</v>
      </c>
      <c r="N108" s="259"/>
      <c r="O108" s="263" t="s">
        <v>9</v>
      </c>
      <c r="P108" s="259" t="s">
        <v>15</v>
      </c>
      <c r="Q108" s="274">
        <v>1</v>
      </c>
      <c r="R108" s="265">
        <v>2</v>
      </c>
      <c r="S108" s="265">
        <f t="shared" si="28"/>
        <v>2.5</v>
      </c>
      <c r="T108" s="265">
        <f t="shared" si="29"/>
        <v>3</v>
      </c>
      <c r="U108" s="265">
        <v>3</v>
      </c>
      <c r="V108" s="265">
        <v>3</v>
      </c>
      <c r="W108" s="265">
        <v>30.38</v>
      </c>
      <c r="X108" s="265">
        <v>40.049999999999997</v>
      </c>
      <c r="Y108" s="384">
        <v>41.83</v>
      </c>
      <c r="Z108" s="265">
        <f>'SKLOP A'!J115</f>
        <v>0</v>
      </c>
      <c r="AA108" s="265">
        <v>30.38</v>
      </c>
      <c r="AB108" s="265">
        <v>1.4</v>
      </c>
      <c r="AC108" s="265">
        <f t="shared" si="30"/>
        <v>42.53</v>
      </c>
      <c r="AD108" s="265">
        <v>1.1000000000000001</v>
      </c>
      <c r="AE108" s="266">
        <v>44.055</v>
      </c>
      <c r="AF108" s="265">
        <v>1.1000000000000001</v>
      </c>
      <c r="AG108" s="266">
        <f t="shared" si="35"/>
        <v>46.013000000000005</v>
      </c>
      <c r="AH108" s="265">
        <f t="shared" si="31"/>
        <v>42.53</v>
      </c>
      <c r="AI108" s="358"/>
      <c r="AJ108" s="405">
        <f t="shared" si="32"/>
        <v>88.11</v>
      </c>
      <c r="AK108" s="349"/>
      <c r="AL108" s="456">
        <f t="shared" si="33"/>
        <v>138.03900000000002</v>
      </c>
      <c r="AM108" s="498"/>
      <c r="AN108" s="330">
        <v>40.049999999999997</v>
      </c>
      <c r="AO108" s="330"/>
      <c r="AP108" s="330">
        <v>83.66</v>
      </c>
      <c r="AQ108" s="330"/>
      <c r="AR108" s="467">
        <f t="shared" si="34"/>
        <v>0</v>
      </c>
      <c r="AS108" s="267"/>
      <c r="AT108" s="271"/>
      <c r="AU108" s="271"/>
      <c r="AV108" s="271"/>
      <c r="AW108" s="271"/>
    </row>
    <row r="109" spans="1:49" ht="14.45" customHeight="1" x14ac:dyDescent="0.2">
      <c r="A109" s="262">
        <v>108</v>
      </c>
      <c r="B109" s="255">
        <v>105</v>
      </c>
      <c r="C109" s="256">
        <v>50</v>
      </c>
      <c r="D109" s="257">
        <v>60</v>
      </c>
      <c r="E109" s="258">
        <v>373</v>
      </c>
      <c r="F109" s="259" t="s">
        <v>306</v>
      </c>
      <c r="G109" s="47">
        <v>4</v>
      </c>
      <c r="H109" s="47" t="s">
        <v>661</v>
      </c>
      <c r="I109" s="303">
        <v>4033</v>
      </c>
      <c r="J109" s="424" t="s">
        <v>322</v>
      </c>
      <c r="K109" s="434">
        <v>0</v>
      </c>
      <c r="L109" s="434">
        <f t="shared" si="27"/>
        <v>204102800</v>
      </c>
      <c r="M109" s="90" t="s">
        <v>323</v>
      </c>
      <c r="N109" s="259"/>
      <c r="O109" s="263" t="s">
        <v>9</v>
      </c>
      <c r="P109" s="259" t="s">
        <v>15</v>
      </c>
      <c r="Q109" s="274">
        <v>1</v>
      </c>
      <c r="R109" s="265">
        <v>2</v>
      </c>
      <c r="S109" s="265">
        <f t="shared" si="28"/>
        <v>2.5</v>
      </c>
      <c r="T109" s="265">
        <f t="shared" si="29"/>
        <v>3</v>
      </c>
      <c r="U109" s="265">
        <v>3</v>
      </c>
      <c r="V109" s="265">
        <v>3</v>
      </c>
      <c r="W109" s="265">
        <v>41.17</v>
      </c>
      <c r="X109" s="265">
        <v>54.67</v>
      </c>
      <c r="Y109" s="384">
        <v>57.1</v>
      </c>
      <c r="Z109" s="265">
        <f>'SKLOP A'!J116</f>
        <v>0</v>
      </c>
      <c r="AA109" s="265">
        <v>41.17</v>
      </c>
      <c r="AB109" s="265">
        <v>1.4</v>
      </c>
      <c r="AC109" s="265">
        <f t="shared" si="30"/>
        <v>57.64</v>
      </c>
      <c r="AD109" s="265">
        <v>1.1000000000000001</v>
      </c>
      <c r="AE109" s="266">
        <v>60.137000000000008</v>
      </c>
      <c r="AF109" s="265">
        <v>1.1000000000000001</v>
      </c>
      <c r="AG109" s="266">
        <f t="shared" si="35"/>
        <v>62.810000000000009</v>
      </c>
      <c r="AH109" s="265">
        <f t="shared" si="31"/>
        <v>57.64</v>
      </c>
      <c r="AI109" s="358"/>
      <c r="AJ109" s="405">
        <f t="shared" si="32"/>
        <v>120.27400000000002</v>
      </c>
      <c r="AK109" s="349"/>
      <c r="AL109" s="456">
        <f t="shared" si="33"/>
        <v>188.43000000000004</v>
      </c>
      <c r="AM109" s="498"/>
      <c r="AN109" s="330">
        <v>54.67</v>
      </c>
      <c r="AO109" s="330"/>
      <c r="AP109" s="330">
        <v>114.2</v>
      </c>
      <c r="AQ109" s="330"/>
      <c r="AR109" s="467">
        <f t="shared" si="34"/>
        <v>0</v>
      </c>
      <c r="AS109" s="267"/>
      <c r="AT109" s="271"/>
      <c r="AU109" s="271"/>
      <c r="AV109" s="271"/>
      <c r="AW109" s="271"/>
    </row>
    <row r="110" spans="1:49" ht="14.45" customHeight="1" x14ac:dyDescent="0.2">
      <c r="A110" s="262">
        <v>109</v>
      </c>
      <c r="B110" s="255">
        <v>106</v>
      </c>
      <c r="C110" s="256"/>
      <c r="D110" s="257"/>
      <c r="E110" s="258"/>
      <c r="F110" s="263" t="s">
        <v>306</v>
      </c>
      <c r="G110" s="47">
        <v>4</v>
      </c>
      <c r="H110" s="47" t="s">
        <v>661</v>
      </c>
      <c r="I110" s="435">
        <v>4032</v>
      </c>
      <c r="J110" s="276">
        <v>204103000</v>
      </c>
      <c r="K110" s="434">
        <v>0</v>
      </c>
      <c r="L110" s="434">
        <f t="shared" si="27"/>
        <v>204103000</v>
      </c>
      <c r="M110" s="436" t="s">
        <v>1544</v>
      </c>
      <c r="N110" s="259"/>
      <c r="O110" s="263" t="s">
        <v>9</v>
      </c>
      <c r="P110" s="259" t="s">
        <v>15</v>
      </c>
      <c r="Q110" s="264">
        <v>1</v>
      </c>
      <c r="R110" s="265">
        <v>2</v>
      </c>
      <c r="S110" s="265">
        <f t="shared" si="28"/>
        <v>2.5</v>
      </c>
      <c r="T110" s="265">
        <f t="shared" si="29"/>
        <v>3</v>
      </c>
      <c r="U110" s="265">
        <v>3</v>
      </c>
      <c r="V110" s="265">
        <v>3</v>
      </c>
      <c r="W110" s="265">
        <v>42.2</v>
      </c>
      <c r="X110" s="265">
        <v>55.6</v>
      </c>
      <c r="Y110" s="384">
        <v>58.38</v>
      </c>
      <c r="Z110" s="265">
        <f>'SKLOP A'!J117</f>
        <v>0</v>
      </c>
      <c r="AA110" s="265">
        <v>42.2</v>
      </c>
      <c r="AB110" s="265">
        <v>1.4</v>
      </c>
      <c r="AC110" s="265">
        <f t="shared" si="30"/>
        <v>59.08</v>
      </c>
      <c r="AD110" s="265">
        <v>1.1000000000000001</v>
      </c>
      <c r="AE110" s="266">
        <v>61.160000000000004</v>
      </c>
      <c r="AF110" s="265">
        <v>1.1000000000000001</v>
      </c>
      <c r="AG110" s="266">
        <f t="shared" si="35"/>
        <v>64.218000000000004</v>
      </c>
      <c r="AH110" s="265">
        <f t="shared" si="31"/>
        <v>59.08</v>
      </c>
      <c r="AI110" s="358"/>
      <c r="AJ110" s="405">
        <f t="shared" si="32"/>
        <v>122.32000000000001</v>
      </c>
      <c r="AK110" s="349"/>
      <c r="AL110" s="456">
        <f t="shared" si="33"/>
        <v>192.654</v>
      </c>
      <c r="AM110" s="498"/>
      <c r="AN110" s="330">
        <v>55.6</v>
      </c>
      <c r="AO110" s="330"/>
      <c r="AP110" s="330">
        <v>116.76</v>
      </c>
      <c r="AQ110" s="330"/>
      <c r="AR110" s="467">
        <f t="shared" si="34"/>
        <v>0</v>
      </c>
      <c r="AS110" s="267"/>
      <c r="AT110" s="271"/>
      <c r="AU110" s="271"/>
      <c r="AV110" s="271"/>
      <c r="AW110" s="271"/>
    </row>
    <row r="111" spans="1:49" ht="14.45" customHeight="1" x14ac:dyDescent="0.2">
      <c r="A111" s="262">
        <v>110</v>
      </c>
      <c r="B111" s="255">
        <v>107</v>
      </c>
      <c r="C111" s="256"/>
      <c r="D111" s="257"/>
      <c r="E111" s="258"/>
      <c r="F111" s="263" t="s">
        <v>306</v>
      </c>
      <c r="G111" s="47">
        <v>4</v>
      </c>
      <c r="H111" s="47" t="s">
        <v>661</v>
      </c>
      <c r="I111" s="435">
        <v>9061</v>
      </c>
      <c r="J111" s="276">
        <v>204103120</v>
      </c>
      <c r="K111" s="434">
        <v>0</v>
      </c>
      <c r="L111" s="434">
        <f t="shared" si="27"/>
        <v>204103120</v>
      </c>
      <c r="M111" s="436" t="s">
        <v>1545</v>
      </c>
      <c r="N111" s="259"/>
      <c r="O111" s="263" t="s">
        <v>9</v>
      </c>
      <c r="P111" s="259" t="s">
        <v>15</v>
      </c>
      <c r="Q111" s="264">
        <v>1</v>
      </c>
      <c r="R111" s="265">
        <v>2</v>
      </c>
      <c r="S111" s="265">
        <f t="shared" si="28"/>
        <v>2.5</v>
      </c>
      <c r="T111" s="265">
        <f t="shared" si="29"/>
        <v>3</v>
      </c>
      <c r="U111" s="265">
        <v>3</v>
      </c>
      <c r="V111" s="265">
        <v>3</v>
      </c>
      <c r="W111" s="265">
        <v>22.44</v>
      </c>
      <c r="X111" s="265">
        <v>30.42</v>
      </c>
      <c r="Y111" s="384">
        <v>32.18</v>
      </c>
      <c r="Z111" s="265">
        <f>'SKLOP A'!J118</f>
        <v>0</v>
      </c>
      <c r="AA111" s="265">
        <v>22.44</v>
      </c>
      <c r="AB111" s="265">
        <v>1.4</v>
      </c>
      <c r="AC111" s="265">
        <f t="shared" si="30"/>
        <v>31.42</v>
      </c>
      <c r="AD111" s="265">
        <v>1.1000000000000001</v>
      </c>
      <c r="AE111" s="266">
        <v>33.462000000000003</v>
      </c>
      <c r="AF111" s="265">
        <v>1.1000000000000001</v>
      </c>
      <c r="AG111" s="266">
        <f t="shared" si="35"/>
        <v>35.398000000000003</v>
      </c>
      <c r="AH111" s="265">
        <f t="shared" si="31"/>
        <v>31.42</v>
      </c>
      <c r="AI111" s="358"/>
      <c r="AJ111" s="405">
        <f t="shared" si="32"/>
        <v>66.924000000000007</v>
      </c>
      <c r="AK111" s="349"/>
      <c r="AL111" s="456">
        <f t="shared" si="33"/>
        <v>106.19400000000002</v>
      </c>
      <c r="AM111" s="498"/>
      <c r="AN111" s="330">
        <v>30.42</v>
      </c>
      <c r="AO111" s="330"/>
      <c r="AP111" s="330">
        <v>64.36</v>
      </c>
      <c r="AQ111" s="330"/>
      <c r="AR111" s="467">
        <f t="shared" si="34"/>
        <v>0</v>
      </c>
      <c r="AS111" s="267"/>
      <c r="AT111" s="271"/>
      <c r="AU111" s="271"/>
      <c r="AV111" s="271"/>
      <c r="AW111" s="271"/>
    </row>
    <row r="112" spans="1:49" ht="14.45" customHeight="1" x14ac:dyDescent="0.2">
      <c r="A112" s="262">
        <v>111</v>
      </c>
      <c r="B112" s="255">
        <v>108</v>
      </c>
      <c r="C112" s="256">
        <v>51</v>
      </c>
      <c r="D112" s="257">
        <v>61</v>
      </c>
      <c r="E112" s="258">
        <v>374</v>
      </c>
      <c r="F112" s="259" t="s">
        <v>306</v>
      </c>
      <c r="G112" s="47">
        <v>4</v>
      </c>
      <c r="H112" s="47" t="s">
        <v>661</v>
      </c>
      <c r="I112" s="303">
        <v>3385</v>
      </c>
      <c r="J112" s="424" t="s">
        <v>324</v>
      </c>
      <c r="K112" s="434">
        <v>0</v>
      </c>
      <c r="L112" s="434">
        <f t="shared" si="27"/>
        <v>204103230</v>
      </c>
      <c r="M112" s="90" t="s">
        <v>325</v>
      </c>
      <c r="N112" s="259"/>
      <c r="O112" s="263" t="s">
        <v>9</v>
      </c>
      <c r="P112" s="259" t="s">
        <v>15</v>
      </c>
      <c r="Q112" s="274">
        <v>7</v>
      </c>
      <c r="R112" s="265">
        <v>14</v>
      </c>
      <c r="S112" s="265">
        <f t="shared" si="28"/>
        <v>17.5</v>
      </c>
      <c r="T112" s="265">
        <f t="shared" si="29"/>
        <v>18</v>
      </c>
      <c r="U112" s="265">
        <v>18</v>
      </c>
      <c r="V112" s="265">
        <v>18</v>
      </c>
      <c r="W112" s="265">
        <v>24.99</v>
      </c>
      <c r="X112" s="265">
        <v>35.479999999999997</v>
      </c>
      <c r="Y112" s="384">
        <v>36.770000000000003</v>
      </c>
      <c r="Z112" s="265">
        <f>'SKLOP A'!J119</f>
        <v>0</v>
      </c>
      <c r="AA112" s="265">
        <v>24.99</v>
      </c>
      <c r="AB112" s="265">
        <v>1.4</v>
      </c>
      <c r="AC112" s="265">
        <f t="shared" si="30"/>
        <v>34.99</v>
      </c>
      <c r="AD112" s="265">
        <v>1.1000000000000001</v>
      </c>
      <c r="AE112" s="266">
        <v>39.027999999999999</v>
      </c>
      <c r="AF112" s="265">
        <v>1.1000000000000001</v>
      </c>
      <c r="AG112" s="266">
        <f t="shared" si="35"/>
        <v>40.44700000000001</v>
      </c>
      <c r="AH112" s="265">
        <f t="shared" si="31"/>
        <v>244.93</v>
      </c>
      <c r="AI112" s="358"/>
      <c r="AJ112" s="405">
        <f t="shared" si="32"/>
        <v>546.39199999999994</v>
      </c>
      <c r="AK112" s="349"/>
      <c r="AL112" s="456">
        <f t="shared" si="33"/>
        <v>728.04600000000016</v>
      </c>
      <c r="AM112" s="498"/>
      <c r="AN112" s="330">
        <v>248.35999999999999</v>
      </c>
      <c r="AO112" s="330"/>
      <c r="AP112" s="330">
        <v>514.78000000000009</v>
      </c>
      <c r="AQ112" s="330"/>
      <c r="AR112" s="467">
        <f t="shared" si="34"/>
        <v>0</v>
      </c>
      <c r="AS112" s="267"/>
      <c r="AT112" s="271"/>
      <c r="AU112" s="271"/>
      <c r="AV112" s="271"/>
      <c r="AW112" s="271"/>
    </row>
    <row r="113" spans="1:49" ht="14.45" customHeight="1" x14ac:dyDescent="0.2">
      <c r="A113" s="262">
        <v>112</v>
      </c>
      <c r="B113" s="255">
        <v>109</v>
      </c>
      <c r="C113" s="256">
        <v>52</v>
      </c>
      <c r="D113" s="257">
        <v>62</v>
      </c>
      <c r="E113" s="258">
        <v>375</v>
      </c>
      <c r="F113" s="259" t="s">
        <v>306</v>
      </c>
      <c r="G113" s="47">
        <v>4</v>
      </c>
      <c r="H113" s="47" t="s">
        <v>661</v>
      </c>
      <c r="I113" s="303">
        <v>3386</v>
      </c>
      <c r="J113" s="424" t="s">
        <v>326</v>
      </c>
      <c r="K113" s="434">
        <v>0</v>
      </c>
      <c r="L113" s="434">
        <f t="shared" si="27"/>
        <v>204103340</v>
      </c>
      <c r="M113" s="90" t="s">
        <v>327</v>
      </c>
      <c r="N113" s="259"/>
      <c r="O113" s="263" t="s">
        <v>9</v>
      </c>
      <c r="P113" s="259" t="s">
        <v>15</v>
      </c>
      <c r="Q113" s="264">
        <v>5</v>
      </c>
      <c r="R113" s="265">
        <v>10</v>
      </c>
      <c r="S113" s="265">
        <f t="shared" si="28"/>
        <v>12.5</v>
      </c>
      <c r="T113" s="265">
        <f t="shared" si="29"/>
        <v>13</v>
      </c>
      <c r="U113" s="265">
        <v>13</v>
      </c>
      <c r="V113" s="265">
        <v>13</v>
      </c>
      <c r="W113" s="265">
        <v>32.130000000000003</v>
      </c>
      <c r="X113" s="265">
        <v>44.52</v>
      </c>
      <c r="Y113" s="384">
        <v>46.2</v>
      </c>
      <c r="Z113" s="265">
        <f>'SKLOP A'!J120</f>
        <v>0</v>
      </c>
      <c r="AA113" s="265">
        <v>32.130000000000003</v>
      </c>
      <c r="AB113" s="265">
        <v>1.4</v>
      </c>
      <c r="AC113" s="265">
        <f t="shared" si="30"/>
        <v>44.98</v>
      </c>
      <c r="AD113" s="265">
        <v>1.1000000000000001</v>
      </c>
      <c r="AE113" s="266">
        <v>48.972000000000008</v>
      </c>
      <c r="AF113" s="265">
        <v>1.1000000000000001</v>
      </c>
      <c r="AG113" s="266">
        <f t="shared" si="35"/>
        <v>50.820000000000007</v>
      </c>
      <c r="AH113" s="265">
        <f t="shared" si="31"/>
        <v>224.89999999999998</v>
      </c>
      <c r="AI113" s="358"/>
      <c r="AJ113" s="405">
        <f t="shared" si="32"/>
        <v>489.72000000000008</v>
      </c>
      <c r="AK113" s="349"/>
      <c r="AL113" s="456">
        <f t="shared" si="33"/>
        <v>660.66000000000008</v>
      </c>
      <c r="AM113" s="498"/>
      <c r="AN113" s="330">
        <v>222.60000000000002</v>
      </c>
      <c r="AO113" s="330"/>
      <c r="AP113" s="330">
        <v>462</v>
      </c>
      <c r="AQ113" s="330"/>
      <c r="AR113" s="467">
        <f t="shared" si="34"/>
        <v>0</v>
      </c>
      <c r="AS113" s="267"/>
      <c r="AT113" s="271"/>
      <c r="AU113" s="271"/>
      <c r="AV113" s="271"/>
      <c r="AW113" s="271"/>
    </row>
    <row r="114" spans="1:49" ht="14.45" customHeight="1" x14ac:dyDescent="0.2">
      <c r="A114" s="262">
        <v>113</v>
      </c>
      <c r="B114" s="255">
        <v>110</v>
      </c>
      <c r="C114" s="256">
        <v>53</v>
      </c>
      <c r="D114" s="257">
        <v>63</v>
      </c>
      <c r="E114" s="258">
        <v>376</v>
      </c>
      <c r="F114" s="259" t="s">
        <v>306</v>
      </c>
      <c r="G114" s="47">
        <v>4</v>
      </c>
      <c r="H114" s="47" t="s">
        <v>661</v>
      </c>
      <c r="I114" s="303">
        <v>2916</v>
      </c>
      <c r="J114" s="424" t="s">
        <v>328</v>
      </c>
      <c r="K114" s="434">
        <v>0</v>
      </c>
      <c r="L114" s="434">
        <f t="shared" si="27"/>
        <v>204103420</v>
      </c>
      <c r="M114" s="90" t="s">
        <v>329</v>
      </c>
      <c r="N114" s="259"/>
      <c r="O114" s="263" t="s">
        <v>9</v>
      </c>
      <c r="P114" s="259" t="s">
        <v>15</v>
      </c>
      <c r="Q114" s="264">
        <v>3</v>
      </c>
      <c r="R114" s="265">
        <v>6</v>
      </c>
      <c r="S114" s="265">
        <f t="shared" si="28"/>
        <v>7.5</v>
      </c>
      <c r="T114" s="265">
        <f t="shared" si="29"/>
        <v>8</v>
      </c>
      <c r="U114" s="265">
        <v>8</v>
      </c>
      <c r="V114" s="265">
        <v>8</v>
      </c>
      <c r="W114" s="265">
        <v>36.72</v>
      </c>
      <c r="X114" s="265">
        <v>50.62</v>
      </c>
      <c r="Y114" s="384">
        <v>52.53</v>
      </c>
      <c r="Z114" s="265">
        <f>'SKLOP A'!J121</f>
        <v>0</v>
      </c>
      <c r="AA114" s="265">
        <v>36.72</v>
      </c>
      <c r="AB114" s="265">
        <v>1.4</v>
      </c>
      <c r="AC114" s="265">
        <f t="shared" si="30"/>
        <v>51.41</v>
      </c>
      <c r="AD114" s="265">
        <v>1.1000000000000001</v>
      </c>
      <c r="AE114" s="266">
        <v>55.682000000000002</v>
      </c>
      <c r="AF114" s="265">
        <v>1.1000000000000001</v>
      </c>
      <c r="AG114" s="266">
        <f t="shared" si="35"/>
        <v>57.783000000000008</v>
      </c>
      <c r="AH114" s="265">
        <f t="shared" si="31"/>
        <v>154.22999999999999</v>
      </c>
      <c r="AI114" s="358"/>
      <c r="AJ114" s="405">
        <f t="shared" si="32"/>
        <v>334.09199999999998</v>
      </c>
      <c r="AK114" s="349"/>
      <c r="AL114" s="456">
        <f t="shared" si="33"/>
        <v>462.26400000000007</v>
      </c>
      <c r="AM114" s="498"/>
      <c r="AN114" s="330">
        <v>151.85999999999999</v>
      </c>
      <c r="AO114" s="330"/>
      <c r="AP114" s="330">
        <v>315.18</v>
      </c>
      <c r="AQ114" s="330"/>
      <c r="AR114" s="467">
        <f t="shared" si="34"/>
        <v>0</v>
      </c>
      <c r="AS114" s="267"/>
      <c r="AT114" s="271"/>
      <c r="AU114" s="271"/>
      <c r="AV114" s="271"/>
      <c r="AW114" s="271"/>
    </row>
    <row r="115" spans="1:49" ht="14.45" customHeight="1" x14ac:dyDescent="0.2">
      <c r="A115" s="262">
        <v>114</v>
      </c>
      <c r="B115" s="255">
        <v>111</v>
      </c>
      <c r="C115" s="256">
        <v>54</v>
      </c>
      <c r="D115" s="257">
        <v>64</v>
      </c>
      <c r="E115" s="258">
        <v>377</v>
      </c>
      <c r="F115" s="259" t="s">
        <v>306</v>
      </c>
      <c r="G115" s="47">
        <v>4</v>
      </c>
      <c r="H115" s="47" t="s">
        <v>661</v>
      </c>
      <c r="I115" s="303">
        <v>3387</v>
      </c>
      <c r="J115" s="424" t="s">
        <v>330</v>
      </c>
      <c r="K115" s="434">
        <v>0</v>
      </c>
      <c r="L115" s="434">
        <f t="shared" si="27"/>
        <v>204103520</v>
      </c>
      <c r="M115" s="90" t="s">
        <v>331</v>
      </c>
      <c r="N115" s="259"/>
      <c r="O115" s="263" t="s">
        <v>9</v>
      </c>
      <c r="P115" s="259" t="s">
        <v>15</v>
      </c>
      <c r="Q115" s="274">
        <v>4</v>
      </c>
      <c r="R115" s="265">
        <v>8</v>
      </c>
      <c r="S115" s="265">
        <f t="shared" si="28"/>
        <v>10</v>
      </c>
      <c r="T115" s="265">
        <f t="shared" si="29"/>
        <v>10</v>
      </c>
      <c r="U115" s="265">
        <v>10</v>
      </c>
      <c r="V115" s="265">
        <v>10</v>
      </c>
      <c r="W115" s="265">
        <v>42.84</v>
      </c>
      <c r="X115" s="265">
        <v>58.83</v>
      </c>
      <c r="Y115" s="384">
        <v>61.05</v>
      </c>
      <c r="Z115" s="265">
        <f>'SKLOP A'!J122</f>
        <v>0</v>
      </c>
      <c r="AA115" s="265">
        <v>42.84</v>
      </c>
      <c r="AB115" s="265">
        <v>1.4</v>
      </c>
      <c r="AC115" s="265">
        <f t="shared" si="30"/>
        <v>59.98</v>
      </c>
      <c r="AD115" s="265">
        <v>1.1000000000000001</v>
      </c>
      <c r="AE115" s="266">
        <v>64.713000000000008</v>
      </c>
      <c r="AF115" s="265">
        <v>1.1000000000000001</v>
      </c>
      <c r="AG115" s="266">
        <f t="shared" si="35"/>
        <v>67.155000000000001</v>
      </c>
      <c r="AH115" s="265">
        <f t="shared" si="31"/>
        <v>239.92</v>
      </c>
      <c r="AI115" s="358"/>
      <c r="AJ115" s="405">
        <f t="shared" si="32"/>
        <v>517.70400000000006</v>
      </c>
      <c r="AK115" s="349"/>
      <c r="AL115" s="456">
        <f t="shared" si="33"/>
        <v>671.55</v>
      </c>
      <c r="AM115" s="498"/>
      <c r="AN115" s="330">
        <v>235.32</v>
      </c>
      <c r="AO115" s="330"/>
      <c r="AP115" s="330">
        <v>488.4</v>
      </c>
      <c r="AQ115" s="330"/>
      <c r="AR115" s="467">
        <f t="shared" si="34"/>
        <v>0</v>
      </c>
      <c r="AS115" s="267"/>
      <c r="AT115" s="271"/>
      <c r="AU115" s="271"/>
      <c r="AV115" s="271"/>
      <c r="AW115" s="271"/>
    </row>
    <row r="116" spans="1:49" ht="14.45" customHeight="1" x14ac:dyDescent="0.2">
      <c r="A116" s="262">
        <v>115</v>
      </c>
      <c r="B116" s="255">
        <v>112</v>
      </c>
      <c r="C116" s="256">
        <v>55</v>
      </c>
      <c r="D116" s="257">
        <v>65</v>
      </c>
      <c r="E116" s="258">
        <v>378</v>
      </c>
      <c r="F116" s="259" t="s">
        <v>306</v>
      </c>
      <c r="G116" s="47">
        <v>4</v>
      </c>
      <c r="H116" s="47" t="s">
        <v>661</v>
      </c>
      <c r="I116" s="303">
        <v>2845</v>
      </c>
      <c r="J116" s="424" t="s">
        <v>332</v>
      </c>
      <c r="K116" s="434">
        <v>0</v>
      </c>
      <c r="L116" s="434">
        <f t="shared" si="27"/>
        <v>204103620</v>
      </c>
      <c r="M116" s="90" t="s">
        <v>333</v>
      </c>
      <c r="N116" s="259"/>
      <c r="O116" s="263" t="s">
        <v>9</v>
      </c>
      <c r="P116" s="259" t="s">
        <v>15</v>
      </c>
      <c r="Q116" s="274">
        <v>3</v>
      </c>
      <c r="R116" s="265">
        <v>6</v>
      </c>
      <c r="S116" s="265">
        <f t="shared" si="28"/>
        <v>7.5</v>
      </c>
      <c r="T116" s="265">
        <f t="shared" si="29"/>
        <v>8</v>
      </c>
      <c r="U116" s="265">
        <v>8</v>
      </c>
      <c r="V116" s="265">
        <v>8</v>
      </c>
      <c r="W116" s="265">
        <v>44.37</v>
      </c>
      <c r="X116" s="265">
        <v>60.95</v>
      </c>
      <c r="Y116" s="384">
        <v>63.25</v>
      </c>
      <c r="Z116" s="265">
        <f>'SKLOP A'!J123</f>
        <v>0</v>
      </c>
      <c r="AA116" s="265">
        <v>44.37</v>
      </c>
      <c r="AB116" s="265">
        <v>1.4</v>
      </c>
      <c r="AC116" s="265">
        <f t="shared" si="30"/>
        <v>62.12</v>
      </c>
      <c r="AD116" s="265">
        <v>1.1000000000000001</v>
      </c>
      <c r="AE116" s="266">
        <v>67.045000000000002</v>
      </c>
      <c r="AF116" s="265">
        <v>1.1000000000000001</v>
      </c>
      <c r="AG116" s="266">
        <f t="shared" si="35"/>
        <v>69.575000000000003</v>
      </c>
      <c r="AH116" s="265">
        <f t="shared" si="31"/>
        <v>186.35999999999999</v>
      </c>
      <c r="AI116" s="358"/>
      <c r="AJ116" s="405">
        <f t="shared" si="32"/>
        <v>402.27</v>
      </c>
      <c r="AK116" s="349"/>
      <c r="AL116" s="456">
        <f t="shared" si="33"/>
        <v>556.6</v>
      </c>
      <c r="AM116" s="498"/>
      <c r="AN116" s="330">
        <v>182.85000000000002</v>
      </c>
      <c r="AO116" s="330"/>
      <c r="AP116" s="330">
        <v>379.5</v>
      </c>
      <c r="AQ116" s="330"/>
      <c r="AR116" s="467">
        <f t="shared" si="34"/>
        <v>0</v>
      </c>
      <c r="AS116" s="267"/>
      <c r="AT116" s="271"/>
      <c r="AU116" s="271"/>
      <c r="AV116" s="271"/>
      <c r="AW116" s="271"/>
    </row>
    <row r="117" spans="1:49" ht="14.45" customHeight="1" x14ac:dyDescent="0.2">
      <c r="A117" s="262">
        <v>116</v>
      </c>
      <c r="B117" s="255">
        <v>113</v>
      </c>
      <c r="C117" s="256"/>
      <c r="D117" s="257"/>
      <c r="E117" s="258"/>
      <c r="F117" s="263" t="s">
        <v>306</v>
      </c>
      <c r="G117" s="47">
        <v>4</v>
      </c>
      <c r="H117" s="47" t="s">
        <v>661</v>
      </c>
      <c r="I117" s="435">
        <v>2446</v>
      </c>
      <c r="J117" s="276">
        <v>204103730</v>
      </c>
      <c r="K117" s="434">
        <v>0</v>
      </c>
      <c r="L117" s="434">
        <f t="shared" si="27"/>
        <v>204103730</v>
      </c>
      <c r="M117" s="436" t="s">
        <v>1546</v>
      </c>
      <c r="N117" s="259"/>
      <c r="O117" s="263" t="s">
        <v>9</v>
      </c>
      <c r="P117" s="259" t="s">
        <v>15</v>
      </c>
      <c r="Q117" s="264">
        <v>1</v>
      </c>
      <c r="R117" s="265">
        <v>2</v>
      </c>
      <c r="S117" s="265">
        <f t="shared" si="28"/>
        <v>2.5</v>
      </c>
      <c r="T117" s="265">
        <f t="shared" si="29"/>
        <v>3</v>
      </c>
      <c r="U117" s="265">
        <v>3</v>
      </c>
      <c r="V117" s="265">
        <v>3</v>
      </c>
      <c r="W117" s="265">
        <v>44.88</v>
      </c>
      <c r="X117" s="265">
        <v>60.48</v>
      </c>
      <c r="Y117" s="384">
        <v>63</v>
      </c>
      <c r="Z117" s="265">
        <f>'SKLOP A'!J124</f>
        <v>0</v>
      </c>
      <c r="AA117" s="265">
        <v>44.88</v>
      </c>
      <c r="AB117" s="265">
        <v>1.4</v>
      </c>
      <c r="AC117" s="265">
        <f t="shared" si="30"/>
        <v>62.83</v>
      </c>
      <c r="AD117" s="265">
        <v>1.1000000000000001</v>
      </c>
      <c r="AE117" s="266">
        <v>66.528000000000006</v>
      </c>
      <c r="AF117" s="265">
        <v>1.1000000000000001</v>
      </c>
      <c r="AG117" s="266">
        <f t="shared" si="35"/>
        <v>69.300000000000011</v>
      </c>
      <c r="AH117" s="265">
        <f t="shared" si="31"/>
        <v>62.83</v>
      </c>
      <c r="AI117" s="358"/>
      <c r="AJ117" s="405">
        <f t="shared" si="32"/>
        <v>133.05600000000001</v>
      </c>
      <c r="AK117" s="349"/>
      <c r="AL117" s="456">
        <f t="shared" si="33"/>
        <v>207.90000000000003</v>
      </c>
      <c r="AM117" s="498"/>
      <c r="AN117" s="330">
        <v>60.48</v>
      </c>
      <c r="AO117" s="330"/>
      <c r="AP117" s="330">
        <v>126</v>
      </c>
      <c r="AQ117" s="330"/>
      <c r="AR117" s="467">
        <f t="shared" si="34"/>
        <v>0</v>
      </c>
      <c r="AS117" s="267"/>
      <c r="AT117" s="271"/>
      <c r="AU117" s="271"/>
      <c r="AV117" s="271"/>
      <c r="AW117" s="271"/>
    </row>
    <row r="118" spans="1:49" ht="14.45" customHeight="1" x14ac:dyDescent="0.2">
      <c r="A118" s="262">
        <v>117</v>
      </c>
      <c r="B118" s="255">
        <v>114</v>
      </c>
      <c r="C118" s="256"/>
      <c r="D118" s="257"/>
      <c r="E118" s="258"/>
      <c r="F118" s="263" t="s">
        <v>306</v>
      </c>
      <c r="G118" s="47">
        <v>4</v>
      </c>
      <c r="H118" s="47" t="s">
        <v>661</v>
      </c>
      <c r="I118" s="435">
        <v>3279</v>
      </c>
      <c r="J118" s="276">
        <v>204104420</v>
      </c>
      <c r="K118" s="434">
        <v>0</v>
      </c>
      <c r="L118" s="434">
        <f t="shared" si="27"/>
        <v>204104420</v>
      </c>
      <c r="M118" s="436" t="s">
        <v>1547</v>
      </c>
      <c r="N118" s="259"/>
      <c r="O118" s="263" t="s">
        <v>9</v>
      </c>
      <c r="P118" s="259" t="s">
        <v>15</v>
      </c>
      <c r="Q118" s="264">
        <v>1</v>
      </c>
      <c r="R118" s="265">
        <v>2</v>
      </c>
      <c r="S118" s="265">
        <f t="shared" si="28"/>
        <v>2.5</v>
      </c>
      <c r="T118" s="265">
        <f t="shared" si="29"/>
        <v>3</v>
      </c>
      <c r="U118" s="265">
        <v>3</v>
      </c>
      <c r="V118" s="265">
        <v>3</v>
      </c>
      <c r="W118" s="265">
        <v>41.5</v>
      </c>
      <c r="X118" s="265">
        <v>55</v>
      </c>
      <c r="Y118" s="384">
        <v>57.2</v>
      </c>
      <c r="Z118" s="265">
        <f>'SKLOP A'!J125</f>
        <v>0</v>
      </c>
      <c r="AA118" s="265">
        <v>41.5</v>
      </c>
      <c r="AB118" s="265">
        <v>1.4</v>
      </c>
      <c r="AC118" s="265">
        <f t="shared" si="30"/>
        <v>58.1</v>
      </c>
      <c r="AD118" s="265">
        <v>1.1000000000000001</v>
      </c>
      <c r="AE118" s="266">
        <v>60.500000000000007</v>
      </c>
      <c r="AF118" s="265">
        <v>1.1000000000000001</v>
      </c>
      <c r="AG118" s="266">
        <f t="shared" si="35"/>
        <v>62.920000000000009</v>
      </c>
      <c r="AH118" s="265">
        <f t="shared" si="31"/>
        <v>58.1</v>
      </c>
      <c r="AI118" s="358"/>
      <c r="AJ118" s="405">
        <f t="shared" si="32"/>
        <v>121.00000000000001</v>
      </c>
      <c r="AK118" s="349"/>
      <c r="AL118" s="456">
        <f t="shared" si="33"/>
        <v>188.76000000000002</v>
      </c>
      <c r="AM118" s="498"/>
      <c r="AN118" s="330">
        <v>55</v>
      </c>
      <c r="AO118" s="330"/>
      <c r="AP118" s="330">
        <v>114.4</v>
      </c>
      <c r="AQ118" s="330"/>
      <c r="AR118" s="467">
        <f t="shared" si="34"/>
        <v>0</v>
      </c>
      <c r="AS118" s="267"/>
      <c r="AT118" s="271"/>
      <c r="AU118" s="271"/>
      <c r="AV118" s="271"/>
      <c r="AW118" s="271"/>
    </row>
    <row r="119" spans="1:49" ht="14.45" customHeight="1" x14ac:dyDescent="0.2">
      <c r="A119" s="262">
        <v>118</v>
      </c>
      <c r="B119" s="255">
        <v>115</v>
      </c>
      <c r="C119" s="256">
        <v>56</v>
      </c>
      <c r="D119" s="257">
        <v>66</v>
      </c>
      <c r="E119" s="258">
        <v>379</v>
      </c>
      <c r="F119" s="259" t="s">
        <v>306</v>
      </c>
      <c r="G119" s="47">
        <v>4</v>
      </c>
      <c r="H119" s="47" t="s">
        <v>661</v>
      </c>
      <c r="I119" s="303">
        <v>3388</v>
      </c>
      <c r="J119" s="424" t="s">
        <v>334</v>
      </c>
      <c r="K119" s="434">
        <v>0</v>
      </c>
      <c r="L119" s="434">
        <f t="shared" si="27"/>
        <v>204103830</v>
      </c>
      <c r="M119" s="90" t="s">
        <v>335</v>
      </c>
      <c r="N119" s="259"/>
      <c r="O119" s="263" t="s">
        <v>9</v>
      </c>
      <c r="P119" s="259" t="s">
        <v>15</v>
      </c>
      <c r="Q119" s="274">
        <v>1</v>
      </c>
      <c r="R119" s="265">
        <v>2</v>
      </c>
      <c r="S119" s="265">
        <f t="shared" si="28"/>
        <v>2.5</v>
      </c>
      <c r="T119" s="265">
        <f t="shared" si="29"/>
        <v>3</v>
      </c>
      <c r="U119" s="265">
        <v>3</v>
      </c>
      <c r="V119" s="265">
        <v>3</v>
      </c>
      <c r="W119" s="265">
        <v>46.8</v>
      </c>
      <c r="X119" s="265">
        <v>63.25</v>
      </c>
      <c r="Y119" s="384">
        <v>68.75</v>
      </c>
      <c r="Z119" s="265">
        <f>'SKLOP A'!J126</f>
        <v>0</v>
      </c>
      <c r="AA119" s="265">
        <v>46.8</v>
      </c>
      <c r="AB119" s="265">
        <v>1.4</v>
      </c>
      <c r="AC119" s="265">
        <f t="shared" si="30"/>
        <v>65.52</v>
      </c>
      <c r="AD119" s="265">
        <v>1.1000000000000001</v>
      </c>
      <c r="AE119" s="266">
        <v>69.575000000000003</v>
      </c>
      <c r="AF119" s="265">
        <v>1.1000000000000001</v>
      </c>
      <c r="AG119" s="266">
        <f t="shared" si="35"/>
        <v>75.625</v>
      </c>
      <c r="AH119" s="265">
        <f t="shared" si="31"/>
        <v>65.52</v>
      </c>
      <c r="AI119" s="358"/>
      <c r="AJ119" s="405">
        <f t="shared" si="32"/>
        <v>139.15</v>
      </c>
      <c r="AK119" s="349"/>
      <c r="AL119" s="456">
        <f t="shared" si="33"/>
        <v>226.875</v>
      </c>
      <c r="AM119" s="498"/>
      <c r="AN119" s="330">
        <v>63.25</v>
      </c>
      <c r="AO119" s="330"/>
      <c r="AP119" s="330">
        <v>137.5</v>
      </c>
      <c r="AQ119" s="330"/>
      <c r="AR119" s="467">
        <f t="shared" si="34"/>
        <v>0</v>
      </c>
      <c r="AS119" s="267"/>
      <c r="AT119" s="271"/>
      <c r="AU119" s="271"/>
      <c r="AV119" s="271"/>
      <c r="AW119" s="271"/>
    </row>
    <row r="120" spans="1:49" ht="14.45" customHeight="1" x14ac:dyDescent="0.2">
      <c r="A120" s="262">
        <v>119</v>
      </c>
      <c r="B120" s="255">
        <v>116</v>
      </c>
      <c r="C120" s="256">
        <v>57</v>
      </c>
      <c r="D120" s="257">
        <v>67</v>
      </c>
      <c r="E120" s="258">
        <v>380</v>
      </c>
      <c r="F120" s="259" t="s">
        <v>306</v>
      </c>
      <c r="G120" s="47">
        <v>4</v>
      </c>
      <c r="H120" s="47" t="s">
        <v>661</v>
      </c>
      <c r="I120" s="303">
        <v>3389</v>
      </c>
      <c r="J120" s="424" t="s">
        <v>336</v>
      </c>
      <c r="K120" s="434">
        <v>0</v>
      </c>
      <c r="L120" s="434">
        <f t="shared" si="27"/>
        <v>204104020</v>
      </c>
      <c r="M120" s="90" t="s">
        <v>337</v>
      </c>
      <c r="N120" s="259"/>
      <c r="O120" s="263" t="s">
        <v>9</v>
      </c>
      <c r="P120" s="259" t="s">
        <v>15</v>
      </c>
      <c r="Q120" s="274">
        <v>1</v>
      </c>
      <c r="R120" s="265">
        <v>2</v>
      </c>
      <c r="S120" s="265">
        <f t="shared" si="28"/>
        <v>2.5</v>
      </c>
      <c r="T120" s="265">
        <f t="shared" si="29"/>
        <v>3</v>
      </c>
      <c r="U120" s="265">
        <v>3</v>
      </c>
      <c r="V120" s="265">
        <v>3</v>
      </c>
      <c r="W120" s="265">
        <v>47.6</v>
      </c>
      <c r="X120" s="265">
        <v>67.73</v>
      </c>
      <c r="Y120" s="384">
        <v>70.88</v>
      </c>
      <c r="Z120" s="265">
        <f>'SKLOP A'!J127</f>
        <v>0</v>
      </c>
      <c r="AA120" s="265">
        <v>47.6</v>
      </c>
      <c r="AB120" s="265">
        <v>1.4</v>
      </c>
      <c r="AC120" s="265">
        <f t="shared" si="30"/>
        <v>66.64</v>
      </c>
      <c r="AD120" s="265">
        <v>1.1000000000000001</v>
      </c>
      <c r="AE120" s="266">
        <v>74.503000000000014</v>
      </c>
      <c r="AF120" s="265">
        <v>1.1000000000000001</v>
      </c>
      <c r="AG120" s="266">
        <f t="shared" si="35"/>
        <v>77.968000000000004</v>
      </c>
      <c r="AH120" s="265">
        <f t="shared" si="31"/>
        <v>66.64</v>
      </c>
      <c r="AI120" s="358"/>
      <c r="AJ120" s="405">
        <f t="shared" si="32"/>
        <v>149.00600000000003</v>
      </c>
      <c r="AK120" s="349"/>
      <c r="AL120" s="456">
        <f t="shared" si="33"/>
        <v>233.904</v>
      </c>
      <c r="AM120" s="498"/>
      <c r="AN120" s="330">
        <v>67.73</v>
      </c>
      <c r="AO120" s="330"/>
      <c r="AP120" s="330">
        <v>141.76</v>
      </c>
      <c r="AQ120" s="330"/>
      <c r="AR120" s="467">
        <f t="shared" si="34"/>
        <v>0</v>
      </c>
      <c r="AS120" s="267"/>
      <c r="AT120" s="271"/>
      <c r="AU120" s="271"/>
      <c r="AV120" s="271"/>
      <c r="AW120" s="271"/>
    </row>
    <row r="121" spans="1:49" ht="14.45" customHeight="1" x14ac:dyDescent="0.2">
      <c r="A121" s="262">
        <v>120</v>
      </c>
      <c r="B121" s="255">
        <v>117</v>
      </c>
      <c r="C121" s="256">
        <v>58</v>
      </c>
      <c r="D121" s="257">
        <v>68</v>
      </c>
      <c r="E121" s="258">
        <v>381</v>
      </c>
      <c r="F121" s="259" t="s">
        <v>306</v>
      </c>
      <c r="G121" s="47">
        <v>4</v>
      </c>
      <c r="H121" s="47" t="s">
        <v>661</v>
      </c>
      <c r="I121" s="303">
        <v>3390</v>
      </c>
      <c r="J121" s="424" t="s">
        <v>338</v>
      </c>
      <c r="K121" s="434">
        <v>0</v>
      </c>
      <c r="L121" s="434">
        <f t="shared" si="27"/>
        <v>204104210</v>
      </c>
      <c r="M121" s="90" t="s">
        <v>339</v>
      </c>
      <c r="N121" s="259"/>
      <c r="O121" s="263" t="s">
        <v>9</v>
      </c>
      <c r="P121" s="259" t="s">
        <v>15</v>
      </c>
      <c r="Q121" s="264">
        <v>1</v>
      </c>
      <c r="R121" s="265">
        <v>2</v>
      </c>
      <c r="S121" s="265">
        <f t="shared" si="28"/>
        <v>2.5</v>
      </c>
      <c r="T121" s="265">
        <f t="shared" si="29"/>
        <v>3</v>
      </c>
      <c r="U121" s="265">
        <v>3</v>
      </c>
      <c r="V121" s="265">
        <v>3</v>
      </c>
      <c r="W121" s="265">
        <v>27.9</v>
      </c>
      <c r="X121" s="265">
        <v>37.35</v>
      </c>
      <c r="Y121" s="384">
        <v>39.01</v>
      </c>
      <c r="Z121" s="265">
        <f>'SKLOP A'!J128</f>
        <v>0</v>
      </c>
      <c r="AA121" s="265">
        <v>27.9</v>
      </c>
      <c r="AB121" s="265">
        <v>1.4</v>
      </c>
      <c r="AC121" s="265">
        <f t="shared" si="30"/>
        <v>39.06</v>
      </c>
      <c r="AD121" s="265">
        <v>1.1000000000000001</v>
      </c>
      <c r="AE121" s="266">
        <v>41.085000000000008</v>
      </c>
      <c r="AF121" s="265">
        <v>1.1000000000000001</v>
      </c>
      <c r="AG121" s="266">
        <f t="shared" si="35"/>
        <v>42.911000000000001</v>
      </c>
      <c r="AH121" s="265">
        <f t="shared" si="31"/>
        <v>39.06</v>
      </c>
      <c r="AI121" s="358"/>
      <c r="AJ121" s="405">
        <f t="shared" si="32"/>
        <v>82.170000000000016</v>
      </c>
      <c r="AK121" s="349"/>
      <c r="AL121" s="456">
        <f t="shared" si="33"/>
        <v>128.733</v>
      </c>
      <c r="AM121" s="498"/>
      <c r="AN121" s="330">
        <v>37.35</v>
      </c>
      <c r="AO121" s="330"/>
      <c r="AP121" s="330">
        <v>78.02</v>
      </c>
      <c r="AQ121" s="330"/>
      <c r="AR121" s="467">
        <f t="shared" si="34"/>
        <v>0</v>
      </c>
      <c r="AS121" s="267"/>
      <c r="AT121" s="271"/>
      <c r="AU121" s="271"/>
      <c r="AV121" s="271"/>
      <c r="AW121" s="271"/>
    </row>
    <row r="122" spans="1:49" ht="14.45" customHeight="1" x14ac:dyDescent="0.2">
      <c r="A122" s="262">
        <v>121</v>
      </c>
      <c r="B122" s="255">
        <v>118</v>
      </c>
      <c r="C122" s="256">
        <v>59</v>
      </c>
      <c r="D122" s="257">
        <v>69</v>
      </c>
      <c r="E122" s="258">
        <v>382</v>
      </c>
      <c r="F122" s="259" t="s">
        <v>306</v>
      </c>
      <c r="G122" s="47">
        <v>4</v>
      </c>
      <c r="H122" s="47" t="s">
        <v>661</v>
      </c>
      <c r="I122" s="303">
        <v>3270</v>
      </c>
      <c r="J122" s="424" t="s">
        <v>340</v>
      </c>
      <c r="K122" s="434">
        <v>0</v>
      </c>
      <c r="L122" s="434">
        <f t="shared" si="27"/>
        <v>204104320</v>
      </c>
      <c r="M122" s="90" t="s">
        <v>341</v>
      </c>
      <c r="N122" s="259"/>
      <c r="O122" s="263" t="s">
        <v>9</v>
      </c>
      <c r="P122" s="259" t="s">
        <v>15</v>
      </c>
      <c r="Q122" s="264">
        <v>1</v>
      </c>
      <c r="R122" s="265">
        <v>2</v>
      </c>
      <c r="S122" s="265">
        <f t="shared" si="28"/>
        <v>2.5</v>
      </c>
      <c r="T122" s="265">
        <f t="shared" si="29"/>
        <v>3</v>
      </c>
      <c r="U122" s="265">
        <v>3</v>
      </c>
      <c r="V122" s="265">
        <v>3</v>
      </c>
      <c r="W122" s="265">
        <v>29.8</v>
      </c>
      <c r="X122" s="265">
        <v>41.58</v>
      </c>
      <c r="Y122" s="384">
        <v>44.55</v>
      </c>
      <c r="Z122" s="265">
        <f>'SKLOP A'!J129</f>
        <v>0</v>
      </c>
      <c r="AA122" s="265">
        <v>29.8</v>
      </c>
      <c r="AB122" s="265">
        <v>1.4</v>
      </c>
      <c r="AC122" s="265">
        <f t="shared" si="30"/>
        <v>41.72</v>
      </c>
      <c r="AD122" s="265">
        <v>1.1000000000000001</v>
      </c>
      <c r="AE122" s="266">
        <v>45.738</v>
      </c>
      <c r="AF122" s="265">
        <v>1.1000000000000001</v>
      </c>
      <c r="AG122" s="266">
        <f t="shared" si="35"/>
        <v>49.005000000000003</v>
      </c>
      <c r="AH122" s="265">
        <f t="shared" si="31"/>
        <v>41.72</v>
      </c>
      <c r="AI122" s="358"/>
      <c r="AJ122" s="405">
        <f t="shared" si="32"/>
        <v>91.475999999999999</v>
      </c>
      <c r="AK122" s="349"/>
      <c r="AL122" s="456">
        <f t="shared" si="33"/>
        <v>147.01500000000001</v>
      </c>
      <c r="AM122" s="498"/>
      <c r="AN122" s="330">
        <v>41.58</v>
      </c>
      <c r="AO122" s="330"/>
      <c r="AP122" s="330">
        <v>89.1</v>
      </c>
      <c r="AQ122" s="330"/>
      <c r="AR122" s="467">
        <f t="shared" si="34"/>
        <v>0</v>
      </c>
      <c r="AS122" s="267"/>
      <c r="AT122" s="271"/>
      <c r="AU122" s="271"/>
      <c r="AV122" s="271"/>
      <c r="AW122" s="271"/>
    </row>
    <row r="123" spans="1:49" ht="14.45" customHeight="1" x14ac:dyDescent="0.2">
      <c r="A123" s="262">
        <v>122</v>
      </c>
      <c r="B123" s="255">
        <v>119</v>
      </c>
      <c r="C123" s="256">
        <v>60</v>
      </c>
      <c r="D123" s="257">
        <v>70</v>
      </c>
      <c r="E123" s="258">
        <v>383</v>
      </c>
      <c r="F123" s="259" t="s">
        <v>306</v>
      </c>
      <c r="G123" s="47">
        <v>4</v>
      </c>
      <c r="H123" s="47" t="s">
        <v>661</v>
      </c>
      <c r="I123" s="303">
        <v>3391</v>
      </c>
      <c r="J123" s="424" t="s">
        <v>342</v>
      </c>
      <c r="K123" s="434">
        <v>0</v>
      </c>
      <c r="L123" s="434">
        <f t="shared" si="27"/>
        <v>204104520</v>
      </c>
      <c r="M123" s="90" t="s">
        <v>343</v>
      </c>
      <c r="N123" s="259"/>
      <c r="O123" s="263" t="s">
        <v>9</v>
      </c>
      <c r="P123" s="259" t="s">
        <v>15</v>
      </c>
      <c r="Q123" s="264">
        <v>1</v>
      </c>
      <c r="R123" s="265">
        <v>2</v>
      </c>
      <c r="S123" s="265">
        <f t="shared" si="28"/>
        <v>2.5</v>
      </c>
      <c r="T123" s="265">
        <f t="shared" si="29"/>
        <v>3</v>
      </c>
      <c r="U123" s="265">
        <v>3</v>
      </c>
      <c r="V123" s="265">
        <v>3</v>
      </c>
      <c r="W123" s="265">
        <v>44.72</v>
      </c>
      <c r="X123" s="265">
        <v>59.13</v>
      </c>
      <c r="Y123" s="384">
        <v>61.88</v>
      </c>
      <c r="Z123" s="265">
        <f>'SKLOP A'!J130</f>
        <v>0</v>
      </c>
      <c r="AA123" s="265">
        <v>44.72</v>
      </c>
      <c r="AB123" s="265">
        <v>1.4</v>
      </c>
      <c r="AC123" s="265">
        <f t="shared" si="30"/>
        <v>62.61</v>
      </c>
      <c r="AD123" s="265">
        <v>1.1000000000000001</v>
      </c>
      <c r="AE123" s="266">
        <v>65.043000000000006</v>
      </c>
      <c r="AF123" s="265">
        <v>1.1000000000000001</v>
      </c>
      <c r="AG123" s="266">
        <f t="shared" si="35"/>
        <v>68.068000000000012</v>
      </c>
      <c r="AH123" s="265">
        <f t="shared" si="31"/>
        <v>62.61</v>
      </c>
      <c r="AI123" s="358"/>
      <c r="AJ123" s="405">
        <f t="shared" si="32"/>
        <v>130.08600000000001</v>
      </c>
      <c r="AK123" s="349"/>
      <c r="AL123" s="456">
        <f t="shared" si="33"/>
        <v>204.20400000000004</v>
      </c>
      <c r="AM123" s="498"/>
      <c r="AN123" s="330">
        <v>59.13</v>
      </c>
      <c r="AO123" s="330"/>
      <c r="AP123" s="330">
        <v>123.76</v>
      </c>
      <c r="AQ123" s="330"/>
      <c r="AR123" s="467">
        <f t="shared" si="34"/>
        <v>0</v>
      </c>
      <c r="AS123" s="267"/>
      <c r="AT123" s="271"/>
      <c r="AU123" s="271"/>
      <c r="AV123" s="271"/>
      <c r="AW123" s="271"/>
    </row>
    <row r="124" spans="1:49" ht="14.45" customHeight="1" x14ac:dyDescent="0.2">
      <c r="A124" s="262">
        <v>123</v>
      </c>
      <c r="B124" s="255">
        <v>120</v>
      </c>
      <c r="C124" s="256">
        <v>61</v>
      </c>
      <c r="D124" s="257">
        <v>71</v>
      </c>
      <c r="E124" s="258">
        <v>384</v>
      </c>
      <c r="F124" s="259" t="s">
        <v>306</v>
      </c>
      <c r="G124" s="47">
        <v>4</v>
      </c>
      <c r="H124" s="47" t="s">
        <v>661</v>
      </c>
      <c r="I124" s="303">
        <v>3272</v>
      </c>
      <c r="J124" s="424" t="s">
        <v>344</v>
      </c>
      <c r="K124" s="434">
        <v>0</v>
      </c>
      <c r="L124" s="434">
        <f t="shared" si="27"/>
        <v>204104620</v>
      </c>
      <c r="M124" s="90" t="s">
        <v>345</v>
      </c>
      <c r="N124" s="259"/>
      <c r="O124" s="263" t="s">
        <v>9</v>
      </c>
      <c r="P124" s="259" t="s">
        <v>15</v>
      </c>
      <c r="Q124" s="274">
        <v>2</v>
      </c>
      <c r="R124" s="265">
        <v>4</v>
      </c>
      <c r="S124" s="265">
        <f t="shared" si="28"/>
        <v>5</v>
      </c>
      <c r="T124" s="265">
        <f t="shared" si="29"/>
        <v>5</v>
      </c>
      <c r="U124" s="265">
        <v>5</v>
      </c>
      <c r="V124" s="265">
        <v>5</v>
      </c>
      <c r="W124" s="265">
        <v>46.23</v>
      </c>
      <c r="X124" s="265">
        <v>63.67</v>
      </c>
      <c r="Y124" s="384">
        <v>70.75</v>
      </c>
      <c r="Z124" s="265">
        <f>'SKLOP A'!J131</f>
        <v>0</v>
      </c>
      <c r="AA124" s="265">
        <v>46.23</v>
      </c>
      <c r="AB124" s="265">
        <v>1.4</v>
      </c>
      <c r="AC124" s="265">
        <f t="shared" si="30"/>
        <v>64.72</v>
      </c>
      <c r="AD124" s="265">
        <v>1.1000000000000001</v>
      </c>
      <c r="AE124" s="266">
        <v>70.037000000000006</v>
      </c>
      <c r="AF124" s="265">
        <v>1.1000000000000001</v>
      </c>
      <c r="AG124" s="266">
        <f t="shared" si="35"/>
        <v>77.825000000000003</v>
      </c>
      <c r="AH124" s="265">
        <f t="shared" si="31"/>
        <v>129.44</v>
      </c>
      <c r="AI124" s="358"/>
      <c r="AJ124" s="405">
        <f t="shared" si="32"/>
        <v>280.14800000000002</v>
      </c>
      <c r="AK124" s="349"/>
      <c r="AL124" s="456">
        <f t="shared" si="33"/>
        <v>389.125</v>
      </c>
      <c r="AM124" s="498"/>
      <c r="AN124" s="330">
        <v>127.34</v>
      </c>
      <c r="AO124" s="330"/>
      <c r="AP124" s="330">
        <v>283</v>
      </c>
      <c r="AQ124" s="330"/>
      <c r="AR124" s="467">
        <f t="shared" si="34"/>
        <v>0</v>
      </c>
      <c r="AS124" s="267"/>
      <c r="AT124" s="271"/>
      <c r="AU124" s="271"/>
      <c r="AV124" s="271"/>
      <c r="AW124" s="271"/>
    </row>
    <row r="125" spans="1:49" ht="14.45" customHeight="1" x14ac:dyDescent="0.2">
      <c r="A125" s="262">
        <v>124</v>
      </c>
      <c r="B125" s="255">
        <v>121</v>
      </c>
      <c r="C125" s="256"/>
      <c r="D125" s="257"/>
      <c r="E125" s="258"/>
      <c r="F125" s="263" t="s">
        <v>306</v>
      </c>
      <c r="G125" s="47">
        <v>4</v>
      </c>
      <c r="H125" s="47" t="s">
        <v>661</v>
      </c>
      <c r="I125" s="435">
        <v>2725</v>
      </c>
      <c r="J125" s="276">
        <v>204104720</v>
      </c>
      <c r="K125" s="434">
        <v>0</v>
      </c>
      <c r="L125" s="434">
        <f t="shared" si="27"/>
        <v>204104720</v>
      </c>
      <c r="M125" s="436" t="s">
        <v>1548</v>
      </c>
      <c r="N125" s="259"/>
      <c r="O125" s="263" t="s">
        <v>9</v>
      </c>
      <c r="P125" s="259" t="s">
        <v>15</v>
      </c>
      <c r="Q125" s="264">
        <v>1</v>
      </c>
      <c r="R125" s="265">
        <v>2</v>
      </c>
      <c r="S125" s="265">
        <f t="shared" si="28"/>
        <v>2.5</v>
      </c>
      <c r="T125" s="265">
        <f t="shared" si="29"/>
        <v>3</v>
      </c>
      <c r="U125" s="265">
        <v>3</v>
      </c>
      <c r="V125" s="265">
        <v>3</v>
      </c>
      <c r="W125" s="265">
        <v>46.4</v>
      </c>
      <c r="X125" s="265">
        <v>64.260000000000005</v>
      </c>
      <c r="Y125" s="384">
        <v>71.91</v>
      </c>
      <c r="Z125" s="265">
        <f>'SKLOP A'!J132</f>
        <v>0</v>
      </c>
      <c r="AA125" s="265">
        <v>46.4</v>
      </c>
      <c r="AB125" s="265">
        <v>1.4</v>
      </c>
      <c r="AC125" s="265">
        <f t="shared" si="30"/>
        <v>64.959999999999994</v>
      </c>
      <c r="AD125" s="265">
        <v>1.1000000000000001</v>
      </c>
      <c r="AE125" s="266">
        <v>70.686000000000007</v>
      </c>
      <c r="AF125" s="265">
        <v>1.1000000000000001</v>
      </c>
      <c r="AG125" s="266">
        <f t="shared" si="35"/>
        <v>79.100999999999999</v>
      </c>
      <c r="AH125" s="265">
        <f t="shared" si="31"/>
        <v>64.959999999999994</v>
      </c>
      <c r="AI125" s="358"/>
      <c r="AJ125" s="405">
        <f t="shared" si="32"/>
        <v>141.37200000000001</v>
      </c>
      <c r="AK125" s="349"/>
      <c r="AL125" s="456">
        <f t="shared" si="33"/>
        <v>237.303</v>
      </c>
      <c r="AM125" s="498"/>
      <c r="AN125" s="330">
        <v>64.260000000000005</v>
      </c>
      <c r="AO125" s="330"/>
      <c r="AP125" s="330">
        <v>143.82</v>
      </c>
      <c r="AQ125" s="330"/>
      <c r="AR125" s="467">
        <f t="shared" si="34"/>
        <v>0</v>
      </c>
      <c r="AS125" s="267"/>
      <c r="AT125" s="271"/>
      <c r="AU125" s="271"/>
      <c r="AV125" s="271"/>
      <c r="AW125" s="271"/>
    </row>
    <row r="126" spans="1:49" ht="14.45" customHeight="1" x14ac:dyDescent="0.2">
      <c r="A126" s="262">
        <v>125</v>
      </c>
      <c r="B126" s="255">
        <v>122</v>
      </c>
      <c r="C126" s="256">
        <v>62</v>
      </c>
      <c r="D126" s="257">
        <v>72</v>
      </c>
      <c r="E126" s="258">
        <v>385</v>
      </c>
      <c r="F126" s="259" t="s">
        <v>306</v>
      </c>
      <c r="G126" s="47">
        <v>4</v>
      </c>
      <c r="H126" s="47" t="s">
        <v>661</v>
      </c>
      <c r="I126" s="303">
        <v>3392</v>
      </c>
      <c r="J126" s="424" t="s">
        <v>346</v>
      </c>
      <c r="K126" s="434">
        <v>0</v>
      </c>
      <c r="L126" s="434">
        <f t="shared" si="27"/>
        <v>204104820</v>
      </c>
      <c r="M126" s="90" t="s">
        <v>347</v>
      </c>
      <c r="N126" s="259"/>
      <c r="O126" s="263" t="s">
        <v>9</v>
      </c>
      <c r="P126" s="259" t="s">
        <v>15</v>
      </c>
      <c r="Q126" s="274">
        <v>7</v>
      </c>
      <c r="R126" s="265">
        <v>14</v>
      </c>
      <c r="S126" s="265">
        <f t="shared" si="28"/>
        <v>17.5</v>
      </c>
      <c r="T126" s="265">
        <f t="shared" si="29"/>
        <v>18</v>
      </c>
      <c r="U126" s="265">
        <v>18</v>
      </c>
      <c r="V126" s="265">
        <v>18</v>
      </c>
      <c r="W126" s="265">
        <v>56.25</v>
      </c>
      <c r="X126" s="265">
        <v>77.55</v>
      </c>
      <c r="Y126" s="384">
        <v>82.5</v>
      </c>
      <c r="Z126" s="265">
        <f>'SKLOP A'!J133</f>
        <v>0</v>
      </c>
      <c r="AA126" s="265">
        <v>56.25</v>
      </c>
      <c r="AB126" s="265">
        <v>1.4</v>
      </c>
      <c r="AC126" s="265">
        <f t="shared" si="30"/>
        <v>78.75</v>
      </c>
      <c r="AD126" s="265">
        <v>1.1000000000000001</v>
      </c>
      <c r="AE126" s="266">
        <v>85.305000000000007</v>
      </c>
      <c r="AF126" s="265">
        <v>1.1000000000000001</v>
      </c>
      <c r="AG126" s="266">
        <f t="shared" si="35"/>
        <v>90.750000000000014</v>
      </c>
      <c r="AH126" s="265">
        <f t="shared" si="31"/>
        <v>551.25</v>
      </c>
      <c r="AI126" s="358"/>
      <c r="AJ126" s="405">
        <f t="shared" si="32"/>
        <v>1194.27</v>
      </c>
      <c r="AK126" s="349"/>
      <c r="AL126" s="456">
        <f t="shared" si="33"/>
        <v>1633.5000000000002</v>
      </c>
      <c r="AM126" s="498"/>
      <c r="AN126" s="330">
        <v>542.85</v>
      </c>
      <c r="AO126" s="330"/>
      <c r="AP126" s="330">
        <v>1155</v>
      </c>
      <c r="AQ126" s="330"/>
      <c r="AR126" s="467">
        <f t="shared" si="34"/>
        <v>0</v>
      </c>
      <c r="AS126" s="267"/>
      <c r="AT126" s="271"/>
      <c r="AU126" s="271"/>
      <c r="AV126" s="271"/>
      <c r="AW126" s="271"/>
    </row>
    <row r="127" spans="1:49" ht="14.45" customHeight="1" x14ac:dyDescent="0.2">
      <c r="A127" s="262">
        <v>126</v>
      </c>
      <c r="B127" s="255">
        <v>123</v>
      </c>
      <c r="C127" s="256">
        <v>63</v>
      </c>
      <c r="D127" s="257">
        <v>73</v>
      </c>
      <c r="E127" s="258">
        <v>386</v>
      </c>
      <c r="F127" s="259" t="s">
        <v>306</v>
      </c>
      <c r="G127" s="47">
        <v>4</v>
      </c>
      <c r="H127" s="47" t="s">
        <v>661</v>
      </c>
      <c r="I127" s="303">
        <v>3393</v>
      </c>
      <c r="J127" s="424" t="s">
        <v>348</v>
      </c>
      <c r="K127" s="434">
        <v>0</v>
      </c>
      <c r="L127" s="434">
        <f t="shared" si="27"/>
        <v>204105020</v>
      </c>
      <c r="M127" s="90" t="s">
        <v>349</v>
      </c>
      <c r="N127" s="259"/>
      <c r="O127" s="263" t="s">
        <v>9</v>
      </c>
      <c r="P127" s="259" t="s">
        <v>15</v>
      </c>
      <c r="Q127" s="274">
        <v>2</v>
      </c>
      <c r="R127" s="265">
        <v>4</v>
      </c>
      <c r="S127" s="265">
        <f t="shared" si="28"/>
        <v>5</v>
      </c>
      <c r="T127" s="265">
        <f t="shared" si="29"/>
        <v>5</v>
      </c>
      <c r="U127" s="265">
        <v>5</v>
      </c>
      <c r="V127" s="265">
        <v>5</v>
      </c>
      <c r="W127" s="265">
        <v>66.38</v>
      </c>
      <c r="X127" s="265">
        <v>91.65</v>
      </c>
      <c r="Y127" s="384">
        <v>97.5</v>
      </c>
      <c r="Z127" s="265">
        <f>'SKLOP A'!J134</f>
        <v>0</v>
      </c>
      <c r="AA127" s="265">
        <v>66.38</v>
      </c>
      <c r="AB127" s="265">
        <v>1.4</v>
      </c>
      <c r="AC127" s="265">
        <f t="shared" si="30"/>
        <v>92.93</v>
      </c>
      <c r="AD127" s="265">
        <v>1.1000000000000001</v>
      </c>
      <c r="AE127" s="266">
        <v>100.81500000000001</v>
      </c>
      <c r="AF127" s="265">
        <v>1.1000000000000001</v>
      </c>
      <c r="AG127" s="266">
        <f t="shared" si="35"/>
        <v>107.25000000000001</v>
      </c>
      <c r="AH127" s="265">
        <f t="shared" si="31"/>
        <v>185.86</v>
      </c>
      <c r="AI127" s="358"/>
      <c r="AJ127" s="405">
        <f t="shared" si="32"/>
        <v>403.26000000000005</v>
      </c>
      <c r="AK127" s="349"/>
      <c r="AL127" s="456">
        <f t="shared" si="33"/>
        <v>536.25000000000011</v>
      </c>
      <c r="AM127" s="498"/>
      <c r="AN127" s="330">
        <v>183.3</v>
      </c>
      <c r="AO127" s="330"/>
      <c r="AP127" s="330">
        <v>390</v>
      </c>
      <c r="AQ127" s="330"/>
      <c r="AR127" s="467">
        <f t="shared" si="34"/>
        <v>0</v>
      </c>
      <c r="AS127" s="267"/>
      <c r="AT127" s="271"/>
      <c r="AU127" s="271"/>
      <c r="AV127" s="271"/>
      <c r="AW127" s="271"/>
    </row>
    <row r="128" spans="1:49" ht="14.45" customHeight="1" x14ac:dyDescent="0.2">
      <c r="A128" s="262">
        <v>127</v>
      </c>
      <c r="B128" s="255">
        <v>124</v>
      </c>
      <c r="C128" s="256"/>
      <c r="D128" s="257">
        <v>74</v>
      </c>
      <c r="E128" s="258"/>
      <c r="F128" s="263" t="s">
        <v>1493</v>
      </c>
      <c r="G128" s="47">
        <v>4</v>
      </c>
      <c r="H128" s="47" t="s">
        <v>661</v>
      </c>
      <c r="I128" s="435">
        <v>3394</v>
      </c>
      <c r="J128" s="276">
        <v>204105200</v>
      </c>
      <c r="K128" s="434">
        <v>0</v>
      </c>
      <c r="L128" s="434">
        <f t="shared" si="27"/>
        <v>204105200</v>
      </c>
      <c r="M128" s="436" t="s">
        <v>1488</v>
      </c>
      <c r="N128" s="259"/>
      <c r="O128" s="263" t="s">
        <v>9</v>
      </c>
      <c r="P128" s="259" t="s">
        <v>15</v>
      </c>
      <c r="Q128" s="264">
        <v>2</v>
      </c>
      <c r="R128" s="265">
        <v>4</v>
      </c>
      <c r="S128" s="265">
        <f t="shared" si="28"/>
        <v>5</v>
      </c>
      <c r="T128" s="265">
        <f t="shared" si="29"/>
        <v>5</v>
      </c>
      <c r="U128" s="265">
        <v>5</v>
      </c>
      <c r="V128" s="265">
        <v>5</v>
      </c>
      <c r="W128" s="265">
        <v>30.97</v>
      </c>
      <c r="X128" s="265">
        <v>41.04</v>
      </c>
      <c r="Y128" s="384">
        <v>43.2</v>
      </c>
      <c r="Z128" s="265">
        <f>'SKLOP A'!J135</f>
        <v>0</v>
      </c>
      <c r="AA128" s="265">
        <v>30.97</v>
      </c>
      <c r="AB128" s="265">
        <v>1.4</v>
      </c>
      <c r="AC128" s="265">
        <f t="shared" si="30"/>
        <v>43.36</v>
      </c>
      <c r="AD128" s="265">
        <v>1.1000000000000001</v>
      </c>
      <c r="AE128" s="266">
        <v>45.144000000000005</v>
      </c>
      <c r="AF128" s="265">
        <v>1.1000000000000001</v>
      </c>
      <c r="AG128" s="266">
        <f t="shared" si="35"/>
        <v>47.52000000000001</v>
      </c>
      <c r="AH128" s="265">
        <f t="shared" si="31"/>
        <v>86.72</v>
      </c>
      <c r="AI128" s="358"/>
      <c r="AJ128" s="405">
        <f t="shared" si="32"/>
        <v>180.57600000000002</v>
      </c>
      <c r="AK128" s="349"/>
      <c r="AL128" s="456">
        <f t="shared" si="33"/>
        <v>237.60000000000005</v>
      </c>
      <c r="AM128" s="498"/>
      <c r="AN128" s="330">
        <v>82.08</v>
      </c>
      <c r="AO128" s="330"/>
      <c r="AP128" s="330">
        <v>172.8</v>
      </c>
      <c r="AQ128" s="330"/>
      <c r="AR128" s="467">
        <f t="shared" si="34"/>
        <v>0</v>
      </c>
      <c r="AS128" s="267"/>
      <c r="AT128" s="271"/>
      <c r="AU128" s="271"/>
      <c r="AV128" s="271"/>
      <c r="AW128" s="271"/>
    </row>
    <row r="129" spans="1:49" ht="14.45" customHeight="1" x14ac:dyDescent="0.2">
      <c r="A129" s="262">
        <v>128</v>
      </c>
      <c r="B129" s="255">
        <v>125</v>
      </c>
      <c r="C129" s="256"/>
      <c r="D129" s="257">
        <v>75</v>
      </c>
      <c r="E129" s="258"/>
      <c r="F129" s="263" t="s">
        <v>1493</v>
      </c>
      <c r="G129" s="47">
        <v>4</v>
      </c>
      <c r="H129" s="47" t="s">
        <v>661</v>
      </c>
      <c r="I129" s="435">
        <v>4042</v>
      </c>
      <c r="J129" s="276">
        <v>204105320</v>
      </c>
      <c r="K129" s="434">
        <v>0</v>
      </c>
      <c r="L129" s="434">
        <f t="shared" si="27"/>
        <v>204105320</v>
      </c>
      <c r="M129" s="436" t="s">
        <v>1489</v>
      </c>
      <c r="N129" s="259"/>
      <c r="O129" s="263" t="s">
        <v>9</v>
      </c>
      <c r="P129" s="259" t="s">
        <v>15</v>
      </c>
      <c r="Q129" s="264">
        <v>2</v>
      </c>
      <c r="R129" s="265">
        <v>4</v>
      </c>
      <c r="S129" s="265">
        <f t="shared" si="28"/>
        <v>5</v>
      </c>
      <c r="T129" s="265">
        <f t="shared" si="29"/>
        <v>5</v>
      </c>
      <c r="U129" s="265">
        <v>5</v>
      </c>
      <c r="V129" s="265">
        <v>5</v>
      </c>
      <c r="W129" s="265">
        <v>36.29</v>
      </c>
      <c r="X129" s="265">
        <v>47.88</v>
      </c>
      <c r="Y129" s="384">
        <v>50.4</v>
      </c>
      <c r="Z129" s="265">
        <f>'SKLOP A'!J136</f>
        <v>0</v>
      </c>
      <c r="AA129" s="265">
        <v>36.29</v>
      </c>
      <c r="AB129" s="265">
        <v>1.4</v>
      </c>
      <c r="AC129" s="265">
        <f t="shared" si="30"/>
        <v>50.81</v>
      </c>
      <c r="AD129" s="265">
        <v>1.1000000000000001</v>
      </c>
      <c r="AE129" s="266">
        <v>52.668000000000006</v>
      </c>
      <c r="AF129" s="265">
        <v>1.1000000000000001</v>
      </c>
      <c r="AG129" s="266">
        <f t="shared" si="35"/>
        <v>55.440000000000005</v>
      </c>
      <c r="AH129" s="265">
        <f t="shared" si="31"/>
        <v>101.62</v>
      </c>
      <c r="AI129" s="358"/>
      <c r="AJ129" s="405">
        <f t="shared" si="32"/>
        <v>210.67200000000003</v>
      </c>
      <c r="AK129" s="349"/>
      <c r="AL129" s="456">
        <f t="shared" si="33"/>
        <v>277.20000000000005</v>
      </c>
      <c r="AM129" s="498"/>
      <c r="AN129" s="330">
        <v>95.76</v>
      </c>
      <c r="AO129" s="330"/>
      <c r="AP129" s="330">
        <v>201.6</v>
      </c>
      <c r="AQ129" s="330"/>
      <c r="AR129" s="467">
        <f t="shared" si="34"/>
        <v>0</v>
      </c>
      <c r="AS129" s="267"/>
      <c r="AT129" s="271"/>
      <c r="AU129" s="271"/>
      <c r="AV129" s="271"/>
      <c r="AW129" s="271"/>
    </row>
    <row r="130" spans="1:49" ht="14.45" customHeight="1" x14ac:dyDescent="0.2">
      <c r="A130" s="262">
        <v>129</v>
      </c>
      <c r="B130" s="255">
        <v>126</v>
      </c>
      <c r="C130" s="256"/>
      <c r="D130" s="257">
        <v>76</v>
      </c>
      <c r="E130" s="258"/>
      <c r="F130" s="263" t="s">
        <v>1493</v>
      </c>
      <c r="G130" s="47">
        <v>4</v>
      </c>
      <c r="H130" s="47" t="s">
        <v>661</v>
      </c>
      <c r="I130" s="435">
        <v>3955</v>
      </c>
      <c r="J130" s="276">
        <v>204105420</v>
      </c>
      <c r="K130" s="434">
        <v>0</v>
      </c>
      <c r="L130" s="434">
        <f t="shared" si="27"/>
        <v>204105420</v>
      </c>
      <c r="M130" s="436" t="s">
        <v>1490</v>
      </c>
      <c r="N130" s="259"/>
      <c r="O130" s="263" t="s">
        <v>9</v>
      </c>
      <c r="P130" s="259" t="s">
        <v>15</v>
      </c>
      <c r="Q130" s="264">
        <v>2</v>
      </c>
      <c r="R130" s="265">
        <v>4</v>
      </c>
      <c r="S130" s="265">
        <f t="shared" si="28"/>
        <v>5</v>
      </c>
      <c r="T130" s="265">
        <f t="shared" si="29"/>
        <v>5</v>
      </c>
      <c r="U130" s="265">
        <v>5</v>
      </c>
      <c r="V130" s="265">
        <v>5</v>
      </c>
      <c r="W130" s="265">
        <v>42.8</v>
      </c>
      <c r="X130" s="265">
        <v>56.4</v>
      </c>
      <c r="Y130" s="384">
        <v>60.63</v>
      </c>
      <c r="Z130" s="265">
        <f>'SKLOP A'!J137</f>
        <v>0</v>
      </c>
      <c r="AA130" s="265">
        <v>42.8</v>
      </c>
      <c r="AB130" s="265">
        <v>1.4</v>
      </c>
      <c r="AC130" s="265">
        <f t="shared" si="30"/>
        <v>59.92</v>
      </c>
      <c r="AD130" s="265">
        <v>1.1000000000000001</v>
      </c>
      <c r="AE130" s="266">
        <v>62.040000000000006</v>
      </c>
      <c r="AF130" s="265">
        <v>1.1000000000000001</v>
      </c>
      <c r="AG130" s="266">
        <f t="shared" si="35"/>
        <v>66.693000000000012</v>
      </c>
      <c r="AH130" s="265">
        <f t="shared" si="31"/>
        <v>119.84</v>
      </c>
      <c r="AI130" s="358"/>
      <c r="AJ130" s="405">
        <f t="shared" si="32"/>
        <v>248.16000000000003</v>
      </c>
      <c r="AK130" s="349"/>
      <c r="AL130" s="456">
        <f t="shared" si="33"/>
        <v>333.46500000000003</v>
      </c>
      <c r="AM130" s="498"/>
      <c r="AN130" s="330">
        <v>112.8</v>
      </c>
      <c r="AO130" s="330"/>
      <c r="AP130" s="330">
        <v>242.52</v>
      </c>
      <c r="AQ130" s="330"/>
      <c r="AR130" s="467">
        <f t="shared" si="34"/>
        <v>0</v>
      </c>
      <c r="AS130" s="267"/>
      <c r="AT130" s="271"/>
      <c r="AU130" s="271"/>
      <c r="AV130" s="271"/>
      <c r="AW130" s="271"/>
    </row>
    <row r="131" spans="1:49" ht="14.45" customHeight="1" x14ac:dyDescent="0.2">
      <c r="A131" s="262">
        <v>130</v>
      </c>
      <c r="B131" s="255">
        <v>127</v>
      </c>
      <c r="C131" s="256"/>
      <c r="D131" s="257">
        <v>77</v>
      </c>
      <c r="E131" s="258"/>
      <c r="F131" s="263" t="s">
        <v>1493</v>
      </c>
      <c r="G131" s="47">
        <v>4</v>
      </c>
      <c r="H131" s="47" t="s">
        <v>661</v>
      </c>
      <c r="I131" s="435">
        <v>3395</v>
      </c>
      <c r="J131" s="276">
        <v>204105520</v>
      </c>
      <c r="K131" s="434">
        <v>0</v>
      </c>
      <c r="L131" s="434">
        <f t="shared" si="27"/>
        <v>204105520</v>
      </c>
      <c r="M131" s="436" t="s">
        <v>1491</v>
      </c>
      <c r="N131" s="259"/>
      <c r="O131" s="263" t="s">
        <v>9</v>
      </c>
      <c r="P131" s="259" t="s">
        <v>15</v>
      </c>
      <c r="Q131" s="264">
        <v>2</v>
      </c>
      <c r="R131" s="265">
        <v>4</v>
      </c>
      <c r="S131" s="265">
        <f t="shared" si="28"/>
        <v>5</v>
      </c>
      <c r="T131" s="265">
        <f t="shared" si="29"/>
        <v>5</v>
      </c>
      <c r="U131" s="265">
        <v>5</v>
      </c>
      <c r="V131" s="265">
        <v>5</v>
      </c>
      <c r="W131" s="265">
        <v>45.22</v>
      </c>
      <c r="X131" s="265">
        <v>63</v>
      </c>
      <c r="Y131" s="384">
        <v>67.73</v>
      </c>
      <c r="Z131" s="265">
        <f>'SKLOP A'!J138</f>
        <v>0</v>
      </c>
      <c r="AA131" s="265">
        <v>45.22</v>
      </c>
      <c r="AB131" s="265">
        <v>1.4</v>
      </c>
      <c r="AC131" s="265">
        <f t="shared" si="30"/>
        <v>63.31</v>
      </c>
      <c r="AD131" s="265">
        <v>1.1000000000000001</v>
      </c>
      <c r="AE131" s="266">
        <v>69.300000000000011</v>
      </c>
      <c r="AF131" s="265">
        <v>1.1000000000000001</v>
      </c>
      <c r="AG131" s="266">
        <f t="shared" si="35"/>
        <v>74.503000000000014</v>
      </c>
      <c r="AH131" s="265">
        <f t="shared" si="31"/>
        <v>126.62</v>
      </c>
      <c r="AI131" s="358"/>
      <c r="AJ131" s="405">
        <f t="shared" si="32"/>
        <v>277.20000000000005</v>
      </c>
      <c r="AK131" s="349"/>
      <c r="AL131" s="456">
        <f t="shared" si="33"/>
        <v>372.5150000000001</v>
      </c>
      <c r="AM131" s="498"/>
      <c r="AN131" s="330">
        <v>126</v>
      </c>
      <c r="AO131" s="330"/>
      <c r="AP131" s="330">
        <v>270.92</v>
      </c>
      <c r="AQ131" s="330"/>
      <c r="AR131" s="467">
        <f t="shared" si="34"/>
        <v>0</v>
      </c>
      <c r="AS131" s="267"/>
      <c r="AT131" s="271"/>
      <c r="AU131" s="271"/>
      <c r="AV131" s="271"/>
      <c r="AW131" s="271"/>
    </row>
    <row r="132" spans="1:49" ht="14.45" customHeight="1" x14ac:dyDescent="0.2">
      <c r="A132" s="262">
        <v>131</v>
      </c>
      <c r="B132" s="255">
        <v>128</v>
      </c>
      <c r="C132" s="256"/>
      <c r="D132" s="257">
        <v>78</v>
      </c>
      <c r="E132" s="258"/>
      <c r="F132" s="263" t="s">
        <v>1493</v>
      </c>
      <c r="G132" s="47">
        <v>4</v>
      </c>
      <c r="H132" s="47" t="s">
        <v>661</v>
      </c>
      <c r="I132" s="435">
        <v>3978</v>
      </c>
      <c r="J132" s="276">
        <v>204105700</v>
      </c>
      <c r="K132" s="434">
        <v>0</v>
      </c>
      <c r="L132" s="434">
        <f t="shared" si="27"/>
        <v>204105700</v>
      </c>
      <c r="M132" s="436" t="s">
        <v>1492</v>
      </c>
      <c r="N132" s="259"/>
      <c r="O132" s="263" t="s">
        <v>9</v>
      </c>
      <c r="P132" s="259" t="s">
        <v>15</v>
      </c>
      <c r="Q132" s="274">
        <v>1</v>
      </c>
      <c r="R132" s="265">
        <v>2</v>
      </c>
      <c r="S132" s="265">
        <f t="shared" si="28"/>
        <v>2.5</v>
      </c>
      <c r="T132" s="265">
        <f t="shared" si="29"/>
        <v>3</v>
      </c>
      <c r="U132" s="265">
        <v>3</v>
      </c>
      <c r="V132" s="265">
        <v>3</v>
      </c>
      <c r="W132" s="265">
        <v>58.2</v>
      </c>
      <c r="X132" s="265">
        <v>76.8</v>
      </c>
      <c r="Y132" s="384">
        <v>80.64</v>
      </c>
      <c r="Z132" s="265">
        <f>'SKLOP A'!J139</f>
        <v>0</v>
      </c>
      <c r="AA132" s="265">
        <v>58.2</v>
      </c>
      <c r="AB132" s="265">
        <v>1.4</v>
      </c>
      <c r="AC132" s="265">
        <f t="shared" si="30"/>
        <v>81.48</v>
      </c>
      <c r="AD132" s="265">
        <v>1.1000000000000001</v>
      </c>
      <c r="AE132" s="266">
        <v>84.48</v>
      </c>
      <c r="AF132" s="265">
        <v>1.1000000000000001</v>
      </c>
      <c r="AG132" s="266">
        <f t="shared" si="35"/>
        <v>88.704000000000008</v>
      </c>
      <c r="AH132" s="265">
        <f t="shared" si="31"/>
        <v>81.48</v>
      </c>
      <c r="AI132" s="358"/>
      <c r="AJ132" s="405">
        <f t="shared" si="32"/>
        <v>168.96</v>
      </c>
      <c r="AK132" s="349"/>
      <c r="AL132" s="456">
        <f t="shared" si="33"/>
        <v>266.11200000000002</v>
      </c>
      <c r="AM132" s="498"/>
      <c r="AN132" s="330">
        <v>76.8</v>
      </c>
      <c r="AO132" s="330"/>
      <c r="AP132" s="330">
        <v>161.28</v>
      </c>
      <c r="AQ132" s="330"/>
      <c r="AR132" s="467">
        <f t="shared" si="34"/>
        <v>0</v>
      </c>
      <c r="AS132" s="267"/>
      <c r="AT132" s="271"/>
      <c r="AU132" s="271"/>
      <c r="AV132" s="271"/>
      <c r="AW132" s="271"/>
    </row>
    <row r="133" spans="1:49" ht="14.45" customHeight="1" x14ac:dyDescent="0.2">
      <c r="A133" s="262">
        <v>132</v>
      </c>
      <c r="B133" s="255">
        <v>129</v>
      </c>
      <c r="C133" s="256">
        <v>64</v>
      </c>
      <c r="D133" s="257">
        <v>79</v>
      </c>
      <c r="E133" s="258">
        <v>387</v>
      </c>
      <c r="F133" s="259" t="s">
        <v>306</v>
      </c>
      <c r="G133" s="47">
        <v>4</v>
      </c>
      <c r="H133" s="47" t="s">
        <v>661</v>
      </c>
      <c r="I133" s="303">
        <v>3260</v>
      </c>
      <c r="J133" s="424" t="s">
        <v>350</v>
      </c>
      <c r="K133" s="434">
        <v>0</v>
      </c>
      <c r="L133" s="434">
        <f t="shared" si="27"/>
        <v>204105820</v>
      </c>
      <c r="M133" s="90" t="s">
        <v>351</v>
      </c>
      <c r="N133" s="259"/>
      <c r="O133" s="263" t="s">
        <v>9</v>
      </c>
      <c r="P133" s="259" t="s">
        <v>15</v>
      </c>
      <c r="Q133" s="264">
        <v>5</v>
      </c>
      <c r="R133" s="265">
        <v>10</v>
      </c>
      <c r="S133" s="265">
        <f t="shared" si="28"/>
        <v>12.5</v>
      </c>
      <c r="T133" s="265">
        <f t="shared" si="29"/>
        <v>13</v>
      </c>
      <c r="U133" s="265">
        <v>13</v>
      </c>
      <c r="V133" s="265">
        <v>13</v>
      </c>
      <c r="W133" s="265">
        <v>61.23</v>
      </c>
      <c r="X133" s="265">
        <v>87.4</v>
      </c>
      <c r="Y133" s="384">
        <v>93.96</v>
      </c>
      <c r="Z133" s="265">
        <f>'SKLOP A'!J140</f>
        <v>0</v>
      </c>
      <c r="AA133" s="265">
        <v>61.23</v>
      </c>
      <c r="AB133" s="265">
        <v>1.4</v>
      </c>
      <c r="AC133" s="265">
        <f t="shared" si="30"/>
        <v>85.72</v>
      </c>
      <c r="AD133" s="265">
        <v>1.1000000000000001</v>
      </c>
      <c r="AE133" s="266">
        <v>96.140000000000015</v>
      </c>
      <c r="AF133" s="265">
        <v>1.1000000000000001</v>
      </c>
      <c r="AG133" s="266">
        <f t="shared" si="35"/>
        <v>103.35599999999999</v>
      </c>
      <c r="AH133" s="265">
        <f t="shared" si="31"/>
        <v>428.6</v>
      </c>
      <c r="AI133" s="358"/>
      <c r="AJ133" s="405">
        <f t="shared" si="32"/>
        <v>961.40000000000009</v>
      </c>
      <c r="AK133" s="349"/>
      <c r="AL133" s="456">
        <f t="shared" si="33"/>
        <v>1343.6279999999999</v>
      </c>
      <c r="AM133" s="498"/>
      <c r="AN133" s="330">
        <v>437</v>
      </c>
      <c r="AO133" s="330"/>
      <c r="AP133" s="330">
        <v>939.59999999999991</v>
      </c>
      <c r="AQ133" s="330"/>
      <c r="AR133" s="467">
        <f t="shared" si="34"/>
        <v>0</v>
      </c>
      <c r="AS133" s="267"/>
      <c r="AT133" s="271"/>
      <c r="AU133" s="271"/>
      <c r="AV133" s="271"/>
      <c r="AW133" s="271"/>
    </row>
    <row r="134" spans="1:49" ht="14.45" customHeight="1" x14ac:dyDescent="0.2">
      <c r="A134" s="262">
        <v>133</v>
      </c>
      <c r="B134" s="255">
        <v>130</v>
      </c>
      <c r="C134" s="256">
        <v>65</v>
      </c>
      <c r="D134" s="257">
        <v>80</v>
      </c>
      <c r="E134" s="258">
        <v>388</v>
      </c>
      <c r="F134" s="259" t="s">
        <v>306</v>
      </c>
      <c r="G134" s="47">
        <v>4</v>
      </c>
      <c r="H134" s="47" t="s">
        <v>661</v>
      </c>
      <c r="I134" s="303">
        <v>3396</v>
      </c>
      <c r="J134" s="424" t="s">
        <v>352</v>
      </c>
      <c r="K134" s="434">
        <v>0</v>
      </c>
      <c r="L134" s="434">
        <f t="shared" si="27"/>
        <v>204106020</v>
      </c>
      <c r="M134" s="90" t="s">
        <v>353</v>
      </c>
      <c r="N134" s="259"/>
      <c r="O134" s="263" t="s">
        <v>9</v>
      </c>
      <c r="P134" s="259" t="s">
        <v>15</v>
      </c>
      <c r="Q134" s="274">
        <v>1</v>
      </c>
      <c r="R134" s="265">
        <v>2</v>
      </c>
      <c r="S134" s="265">
        <f t="shared" si="28"/>
        <v>2.5</v>
      </c>
      <c r="T134" s="265">
        <f t="shared" si="29"/>
        <v>3</v>
      </c>
      <c r="U134" s="265">
        <v>3</v>
      </c>
      <c r="V134" s="265">
        <v>3</v>
      </c>
      <c r="W134" s="265">
        <v>62.47</v>
      </c>
      <c r="X134" s="265">
        <v>85.12</v>
      </c>
      <c r="Y134" s="384">
        <v>95.76</v>
      </c>
      <c r="Z134" s="265">
        <f>'SKLOP A'!J141</f>
        <v>0</v>
      </c>
      <c r="AA134" s="265">
        <v>62.47</v>
      </c>
      <c r="AB134" s="265">
        <v>1.4</v>
      </c>
      <c r="AC134" s="265">
        <f t="shared" si="30"/>
        <v>87.46</v>
      </c>
      <c r="AD134" s="265">
        <v>1.1000000000000001</v>
      </c>
      <c r="AE134" s="266">
        <v>93.632000000000019</v>
      </c>
      <c r="AF134" s="265">
        <v>1.1000000000000001</v>
      </c>
      <c r="AG134" s="266">
        <f t="shared" si="35"/>
        <v>105.33600000000001</v>
      </c>
      <c r="AH134" s="265">
        <f t="shared" si="31"/>
        <v>87.46</v>
      </c>
      <c r="AI134" s="358"/>
      <c r="AJ134" s="405">
        <f t="shared" si="32"/>
        <v>187.26400000000004</v>
      </c>
      <c r="AK134" s="349"/>
      <c r="AL134" s="456">
        <f t="shared" si="33"/>
        <v>316.00800000000004</v>
      </c>
      <c r="AM134" s="498"/>
      <c r="AN134" s="330">
        <v>85.12</v>
      </c>
      <c r="AO134" s="330"/>
      <c r="AP134" s="330">
        <v>191.52</v>
      </c>
      <c r="AQ134" s="330"/>
      <c r="AR134" s="467">
        <f t="shared" si="34"/>
        <v>0</v>
      </c>
      <c r="AS134" s="267"/>
      <c r="AT134" s="271"/>
      <c r="AU134" s="271"/>
      <c r="AV134" s="271"/>
      <c r="AW134" s="271"/>
    </row>
    <row r="135" spans="1:49" ht="14.45" customHeight="1" x14ac:dyDescent="0.2">
      <c r="A135" s="262">
        <v>134</v>
      </c>
      <c r="B135" s="255">
        <v>131</v>
      </c>
      <c r="C135" s="256"/>
      <c r="D135" s="257">
        <v>81</v>
      </c>
      <c r="E135" s="258"/>
      <c r="F135" s="263" t="s">
        <v>306</v>
      </c>
      <c r="G135" s="47">
        <v>4</v>
      </c>
      <c r="H135" s="47" t="s">
        <v>661</v>
      </c>
      <c r="I135" s="435">
        <v>9407</v>
      </c>
      <c r="J135" s="276">
        <v>204106220</v>
      </c>
      <c r="K135" s="434">
        <v>0</v>
      </c>
      <c r="L135" s="434">
        <f t="shared" si="27"/>
        <v>204106220</v>
      </c>
      <c r="M135" s="436" t="s">
        <v>1484</v>
      </c>
      <c r="N135" s="259"/>
      <c r="O135" s="263" t="s">
        <v>9</v>
      </c>
      <c r="P135" s="259" t="s">
        <v>15</v>
      </c>
      <c r="Q135" s="274">
        <v>1</v>
      </c>
      <c r="R135" s="265">
        <v>2</v>
      </c>
      <c r="S135" s="265">
        <f t="shared" si="28"/>
        <v>2.5</v>
      </c>
      <c r="T135" s="265">
        <f t="shared" si="29"/>
        <v>3</v>
      </c>
      <c r="U135" s="265">
        <v>3</v>
      </c>
      <c r="V135" s="265">
        <v>3</v>
      </c>
      <c r="W135" s="265">
        <v>38.950000000000003</v>
      </c>
      <c r="X135" s="265">
        <v>54.2</v>
      </c>
      <c r="Y135" s="384">
        <v>56.91</v>
      </c>
      <c r="Z135" s="265">
        <f>'SKLOP A'!J142</f>
        <v>0</v>
      </c>
      <c r="AA135" s="265">
        <v>38.950000000000003</v>
      </c>
      <c r="AB135" s="265">
        <v>1.4</v>
      </c>
      <c r="AC135" s="265">
        <f t="shared" si="30"/>
        <v>54.53</v>
      </c>
      <c r="AD135" s="265">
        <v>1.1000000000000001</v>
      </c>
      <c r="AE135" s="266">
        <v>59.620000000000005</v>
      </c>
      <c r="AF135" s="265">
        <v>1.1000000000000001</v>
      </c>
      <c r="AG135" s="266">
        <f t="shared" si="35"/>
        <v>62.600999999999999</v>
      </c>
      <c r="AH135" s="265">
        <f t="shared" si="31"/>
        <v>54.53</v>
      </c>
      <c r="AI135" s="358"/>
      <c r="AJ135" s="405">
        <f t="shared" si="32"/>
        <v>119.24000000000001</v>
      </c>
      <c r="AK135" s="349"/>
      <c r="AL135" s="456">
        <f t="shared" si="33"/>
        <v>187.803</v>
      </c>
      <c r="AM135" s="498"/>
      <c r="AN135" s="330">
        <v>54.2</v>
      </c>
      <c r="AO135" s="330"/>
      <c r="AP135" s="330">
        <v>113.82</v>
      </c>
      <c r="AQ135" s="330"/>
      <c r="AR135" s="467">
        <f t="shared" si="34"/>
        <v>0</v>
      </c>
      <c r="AS135" s="267"/>
      <c r="AT135" s="271"/>
      <c r="AU135" s="271"/>
      <c r="AV135" s="271"/>
      <c r="AW135" s="271"/>
    </row>
    <row r="136" spans="1:49" ht="14.45" customHeight="1" x14ac:dyDescent="0.2">
      <c r="A136" s="262">
        <v>135</v>
      </c>
      <c r="B136" s="255">
        <v>132</v>
      </c>
      <c r="C136" s="256"/>
      <c r="D136" s="257">
        <v>82</v>
      </c>
      <c r="E136" s="258"/>
      <c r="F136" s="263" t="s">
        <v>306</v>
      </c>
      <c r="G136" s="47">
        <v>4</v>
      </c>
      <c r="H136" s="47" t="s">
        <v>661</v>
      </c>
      <c r="I136" s="435">
        <v>9394</v>
      </c>
      <c r="J136" s="276">
        <v>204106320</v>
      </c>
      <c r="K136" s="434">
        <v>0</v>
      </c>
      <c r="L136" s="434">
        <f t="shared" si="27"/>
        <v>204106320</v>
      </c>
      <c r="M136" s="436" t="s">
        <v>1485</v>
      </c>
      <c r="N136" s="259"/>
      <c r="O136" s="263" t="s">
        <v>9</v>
      </c>
      <c r="P136" s="259" t="s">
        <v>15</v>
      </c>
      <c r="Q136" s="264">
        <v>1</v>
      </c>
      <c r="R136" s="265">
        <v>2</v>
      </c>
      <c r="S136" s="265">
        <f t="shared" si="28"/>
        <v>2.5</v>
      </c>
      <c r="T136" s="265">
        <f t="shared" si="29"/>
        <v>3</v>
      </c>
      <c r="U136" s="265">
        <v>3</v>
      </c>
      <c r="V136" s="265">
        <v>3</v>
      </c>
      <c r="W136" s="265">
        <v>48.4</v>
      </c>
      <c r="X136" s="265">
        <v>67.41</v>
      </c>
      <c r="Y136" s="384">
        <v>72.22</v>
      </c>
      <c r="Z136" s="265">
        <f>'SKLOP A'!J143</f>
        <v>0</v>
      </c>
      <c r="AA136" s="265">
        <v>48.4</v>
      </c>
      <c r="AB136" s="265">
        <v>1.4</v>
      </c>
      <c r="AC136" s="265">
        <f t="shared" si="30"/>
        <v>67.760000000000005</v>
      </c>
      <c r="AD136" s="265">
        <v>1.1000000000000001</v>
      </c>
      <c r="AE136" s="266">
        <v>74.150999999999996</v>
      </c>
      <c r="AF136" s="265">
        <v>1.1000000000000001</v>
      </c>
      <c r="AG136" s="266">
        <f t="shared" si="35"/>
        <v>79.442000000000007</v>
      </c>
      <c r="AH136" s="265">
        <f t="shared" si="31"/>
        <v>67.760000000000005</v>
      </c>
      <c r="AI136" s="358"/>
      <c r="AJ136" s="405">
        <f t="shared" si="32"/>
        <v>148.30199999999999</v>
      </c>
      <c r="AK136" s="349"/>
      <c r="AL136" s="456">
        <f t="shared" si="33"/>
        <v>238.32600000000002</v>
      </c>
      <c r="AM136" s="498"/>
      <c r="AN136" s="330">
        <v>67.41</v>
      </c>
      <c r="AO136" s="330"/>
      <c r="AP136" s="330">
        <v>144.44</v>
      </c>
      <c r="AQ136" s="330"/>
      <c r="AR136" s="467">
        <f t="shared" si="34"/>
        <v>0</v>
      </c>
      <c r="AS136" s="267"/>
      <c r="AT136" s="271"/>
      <c r="AU136" s="271"/>
      <c r="AV136" s="271"/>
      <c r="AW136" s="271"/>
    </row>
    <row r="137" spans="1:49" ht="14.45" customHeight="1" x14ac:dyDescent="0.2">
      <c r="A137" s="262">
        <v>136</v>
      </c>
      <c r="B137" s="255">
        <v>133</v>
      </c>
      <c r="C137" s="256"/>
      <c r="D137" s="257">
        <v>83</v>
      </c>
      <c r="E137" s="258"/>
      <c r="F137" s="263" t="s">
        <v>1493</v>
      </c>
      <c r="G137" s="47">
        <v>4</v>
      </c>
      <c r="H137" s="47" t="s">
        <v>661</v>
      </c>
      <c r="I137" s="435">
        <v>9113</v>
      </c>
      <c r="J137" s="276">
        <v>204106420</v>
      </c>
      <c r="K137" s="434">
        <v>0</v>
      </c>
      <c r="L137" s="434">
        <f t="shared" si="27"/>
        <v>204106420</v>
      </c>
      <c r="M137" s="436" t="s">
        <v>1494</v>
      </c>
      <c r="N137" s="259"/>
      <c r="O137" s="263" t="s">
        <v>9</v>
      </c>
      <c r="P137" s="259" t="s">
        <v>15</v>
      </c>
      <c r="Q137" s="264">
        <v>1</v>
      </c>
      <c r="R137" s="265">
        <v>2</v>
      </c>
      <c r="S137" s="265">
        <f t="shared" si="28"/>
        <v>2.5</v>
      </c>
      <c r="T137" s="265">
        <f t="shared" si="29"/>
        <v>3</v>
      </c>
      <c r="U137" s="265">
        <v>3</v>
      </c>
      <c r="V137" s="265">
        <v>3</v>
      </c>
      <c r="W137" s="265">
        <v>52.8</v>
      </c>
      <c r="X137" s="265">
        <v>70</v>
      </c>
      <c r="Y137" s="384">
        <v>78.75</v>
      </c>
      <c r="Z137" s="265">
        <f>'SKLOP A'!J144</f>
        <v>0</v>
      </c>
      <c r="AA137" s="265">
        <v>52.8</v>
      </c>
      <c r="AB137" s="265">
        <v>1.4</v>
      </c>
      <c r="AC137" s="265">
        <f t="shared" si="30"/>
        <v>73.92</v>
      </c>
      <c r="AD137" s="265">
        <v>1.1000000000000001</v>
      </c>
      <c r="AE137" s="266">
        <v>77</v>
      </c>
      <c r="AF137" s="265">
        <v>1.1000000000000001</v>
      </c>
      <c r="AG137" s="266">
        <f t="shared" si="35"/>
        <v>86.625</v>
      </c>
      <c r="AH137" s="265">
        <f t="shared" si="31"/>
        <v>73.92</v>
      </c>
      <c r="AI137" s="358"/>
      <c r="AJ137" s="405">
        <f t="shared" si="32"/>
        <v>154</v>
      </c>
      <c r="AK137" s="349"/>
      <c r="AL137" s="456">
        <f t="shared" si="33"/>
        <v>259.875</v>
      </c>
      <c r="AM137" s="498"/>
      <c r="AN137" s="330">
        <v>70</v>
      </c>
      <c r="AO137" s="330"/>
      <c r="AP137" s="330">
        <v>157.5</v>
      </c>
      <c r="AQ137" s="330"/>
      <c r="AR137" s="467">
        <f t="shared" si="34"/>
        <v>0</v>
      </c>
      <c r="AS137" s="267"/>
      <c r="AT137" s="271"/>
      <c r="AU137" s="271"/>
      <c r="AV137" s="271"/>
      <c r="AW137" s="271"/>
    </row>
    <row r="138" spans="1:49" ht="14.45" customHeight="1" x14ac:dyDescent="0.2">
      <c r="A138" s="262">
        <v>137</v>
      </c>
      <c r="B138" s="255">
        <v>134</v>
      </c>
      <c r="C138" s="256"/>
      <c r="D138" s="257">
        <v>84</v>
      </c>
      <c r="E138" s="258"/>
      <c r="F138" s="263" t="s">
        <v>1493</v>
      </c>
      <c r="G138" s="47">
        <v>4</v>
      </c>
      <c r="H138" s="47" t="s">
        <v>661</v>
      </c>
      <c r="I138" s="435">
        <v>3397</v>
      </c>
      <c r="J138" s="276">
        <v>204106520</v>
      </c>
      <c r="K138" s="434">
        <v>0</v>
      </c>
      <c r="L138" s="434">
        <f t="shared" si="27"/>
        <v>204106520</v>
      </c>
      <c r="M138" s="436" t="s">
        <v>1495</v>
      </c>
      <c r="N138" s="259"/>
      <c r="O138" s="263" t="s">
        <v>9</v>
      </c>
      <c r="P138" s="259" t="s">
        <v>15</v>
      </c>
      <c r="Q138" s="274">
        <v>1</v>
      </c>
      <c r="R138" s="265">
        <v>2</v>
      </c>
      <c r="S138" s="265">
        <f t="shared" si="28"/>
        <v>2.5</v>
      </c>
      <c r="T138" s="265">
        <f t="shared" si="29"/>
        <v>3</v>
      </c>
      <c r="U138" s="265">
        <v>3</v>
      </c>
      <c r="V138" s="265">
        <v>3</v>
      </c>
      <c r="W138" s="265">
        <v>59.22</v>
      </c>
      <c r="X138" s="265">
        <v>80.2</v>
      </c>
      <c r="Y138" s="384">
        <v>83.92</v>
      </c>
      <c r="Z138" s="265">
        <f>'SKLOP A'!J145</f>
        <v>0</v>
      </c>
      <c r="AA138" s="265">
        <v>59.22</v>
      </c>
      <c r="AB138" s="265">
        <v>1.4</v>
      </c>
      <c r="AC138" s="265">
        <f t="shared" si="30"/>
        <v>82.91</v>
      </c>
      <c r="AD138" s="265">
        <v>1.1000000000000001</v>
      </c>
      <c r="AE138" s="266">
        <v>88.220000000000013</v>
      </c>
      <c r="AF138" s="265">
        <v>1.1000000000000001</v>
      </c>
      <c r="AG138" s="266">
        <f t="shared" si="35"/>
        <v>92.312000000000012</v>
      </c>
      <c r="AH138" s="265">
        <f t="shared" si="31"/>
        <v>82.91</v>
      </c>
      <c r="AI138" s="358"/>
      <c r="AJ138" s="405">
        <f t="shared" si="32"/>
        <v>176.44000000000003</v>
      </c>
      <c r="AK138" s="349"/>
      <c r="AL138" s="456">
        <f t="shared" si="33"/>
        <v>276.93600000000004</v>
      </c>
      <c r="AM138" s="498"/>
      <c r="AN138" s="330">
        <v>80.2</v>
      </c>
      <c r="AO138" s="330"/>
      <c r="AP138" s="330">
        <v>167.84</v>
      </c>
      <c r="AQ138" s="330"/>
      <c r="AR138" s="467">
        <f t="shared" si="34"/>
        <v>0</v>
      </c>
      <c r="AS138" s="267"/>
      <c r="AT138" s="271"/>
      <c r="AU138" s="271"/>
      <c r="AV138" s="271"/>
      <c r="AW138" s="271"/>
    </row>
    <row r="139" spans="1:49" ht="14.45" customHeight="1" x14ac:dyDescent="0.2">
      <c r="A139" s="262">
        <v>138</v>
      </c>
      <c r="B139" s="255">
        <v>135</v>
      </c>
      <c r="C139" s="256">
        <v>66</v>
      </c>
      <c r="D139" s="257">
        <v>85</v>
      </c>
      <c r="E139" s="258">
        <v>389</v>
      </c>
      <c r="F139" s="259" t="s">
        <v>306</v>
      </c>
      <c r="G139" s="47">
        <v>4</v>
      </c>
      <c r="H139" s="47" t="s">
        <v>661</v>
      </c>
      <c r="I139" s="303">
        <v>3262</v>
      </c>
      <c r="J139" s="424" t="s">
        <v>354</v>
      </c>
      <c r="K139" s="434">
        <v>0</v>
      </c>
      <c r="L139" s="434">
        <f t="shared" si="27"/>
        <v>204106620</v>
      </c>
      <c r="M139" s="90" t="s">
        <v>355</v>
      </c>
      <c r="N139" s="259"/>
      <c r="O139" s="263" t="s">
        <v>9</v>
      </c>
      <c r="P139" s="259" t="s">
        <v>15</v>
      </c>
      <c r="Q139" s="264">
        <v>1</v>
      </c>
      <c r="R139" s="265">
        <v>2</v>
      </c>
      <c r="S139" s="265">
        <f t="shared" si="28"/>
        <v>2.5</v>
      </c>
      <c r="T139" s="265">
        <f t="shared" si="29"/>
        <v>3</v>
      </c>
      <c r="U139" s="265">
        <v>3</v>
      </c>
      <c r="V139" s="265">
        <v>3</v>
      </c>
      <c r="W139" s="265">
        <v>62.32</v>
      </c>
      <c r="X139" s="265">
        <v>86.4</v>
      </c>
      <c r="Y139" s="384">
        <v>97.2</v>
      </c>
      <c r="Z139" s="265">
        <f>'SKLOP A'!J146</f>
        <v>0</v>
      </c>
      <c r="AA139" s="265">
        <v>62.32</v>
      </c>
      <c r="AB139" s="265">
        <v>1.4</v>
      </c>
      <c r="AC139" s="265">
        <f t="shared" si="30"/>
        <v>87.25</v>
      </c>
      <c r="AD139" s="265">
        <v>1.1000000000000001</v>
      </c>
      <c r="AE139" s="266">
        <v>95.04000000000002</v>
      </c>
      <c r="AF139" s="265">
        <v>1.1000000000000001</v>
      </c>
      <c r="AG139" s="266">
        <f t="shared" si="35"/>
        <v>106.92000000000002</v>
      </c>
      <c r="AH139" s="265">
        <f t="shared" si="31"/>
        <v>87.25</v>
      </c>
      <c r="AI139" s="358"/>
      <c r="AJ139" s="405">
        <f t="shared" si="32"/>
        <v>190.08000000000004</v>
      </c>
      <c r="AK139" s="349"/>
      <c r="AL139" s="456">
        <f t="shared" si="33"/>
        <v>320.76000000000005</v>
      </c>
      <c r="AM139" s="498"/>
      <c r="AN139" s="330">
        <v>86.4</v>
      </c>
      <c r="AO139" s="330"/>
      <c r="AP139" s="330">
        <v>194.4</v>
      </c>
      <c r="AQ139" s="330"/>
      <c r="AR139" s="467">
        <f t="shared" si="34"/>
        <v>0</v>
      </c>
      <c r="AS139" s="267"/>
      <c r="AT139" s="271"/>
      <c r="AU139" s="271"/>
      <c r="AV139" s="271"/>
      <c r="AW139" s="271"/>
    </row>
    <row r="140" spans="1:49" ht="14.45" customHeight="1" x14ac:dyDescent="0.2">
      <c r="A140" s="262">
        <v>139</v>
      </c>
      <c r="B140" s="255">
        <v>136</v>
      </c>
      <c r="C140" s="256">
        <v>67</v>
      </c>
      <c r="D140" s="257">
        <v>86</v>
      </c>
      <c r="E140" s="258">
        <v>390</v>
      </c>
      <c r="F140" s="259" t="s">
        <v>306</v>
      </c>
      <c r="G140" s="47">
        <v>4</v>
      </c>
      <c r="H140" s="47" t="s">
        <v>661</v>
      </c>
      <c r="I140" s="303">
        <v>3254</v>
      </c>
      <c r="J140" s="424" t="s">
        <v>356</v>
      </c>
      <c r="K140" s="434">
        <v>0</v>
      </c>
      <c r="L140" s="434">
        <f t="shared" si="27"/>
        <v>204106820</v>
      </c>
      <c r="M140" s="90" t="s">
        <v>357</v>
      </c>
      <c r="N140" s="259"/>
      <c r="O140" s="263" t="s">
        <v>9</v>
      </c>
      <c r="P140" s="259" t="s">
        <v>15</v>
      </c>
      <c r="Q140" s="274">
        <v>3</v>
      </c>
      <c r="R140" s="265">
        <v>6</v>
      </c>
      <c r="S140" s="265">
        <f t="shared" si="28"/>
        <v>7.5</v>
      </c>
      <c r="T140" s="265">
        <f t="shared" si="29"/>
        <v>8</v>
      </c>
      <c r="U140" s="265">
        <v>8</v>
      </c>
      <c r="V140" s="265">
        <v>8</v>
      </c>
      <c r="W140" s="265">
        <v>78.599999999999994</v>
      </c>
      <c r="X140" s="265">
        <v>103.8</v>
      </c>
      <c r="Y140" s="384">
        <v>116.77</v>
      </c>
      <c r="Z140" s="265">
        <f>'SKLOP A'!J147</f>
        <v>0</v>
      </c>
      <c r="AA140" s="265">
        <v>78.599999999999994</v>
      </c>
      <c r="AB140" s="265">
        <v>1.4</v>
      </c>
      <c r="AC140" s="265">
        <f t="shared" si="30"/>
        <v>110.04</v>
      </c>
      <c r="AD140" s="265">
        <v>1.1000000000000001</v>
      </c>
      <c r="AE140" s="266">
        <v>114.18</v>
      </c>
      <c r="AF140" s="265">
        <v>1.1000000000000001</v>
      </c>
      <c r="AG140" s="266">
        <f t="shared" si="35"/>
        <v>128.447</v>
      </c>
      <c r="AH140" s="265">
        <f t="shared" si="31"/>
        <v>330.12</v>
      </c>
      <c r="AI140" s="358"/>
      <c r="AJ140" s="405">
        <f t="shared" si="32"/>
        <v>685.08</v>
      </c>
      <c r="AK140" s="349"/>
      <c r="AL140" s="456">
        <f t="shared" si="33"/>
        <v>1027.576</v>
      </c>
      <c r="AM140" s="498"/>
      <c r="AN140" s="330">
        <v>311.39999999999998</v>
      </c>
      <c r="AO140" s="330"/>
      <c r="AP140" s="330">
        <v>700.62</v>
      </c>
      <c r="AQ140" s="330"/>
      <c r="AR140" s="467">
        <f t="shared" si="34"/>
        <v>0</v>
      </c>
      <c r="AS140" s="267"/>
      <c r="AT140" s="271"/>
      <c r="AU140" s="271"/>
      <c r="AV140" s="271"/>
      <c r="AW140" s="271"/>
    </row>
    <row r="141" spans="1:49" ht="14.45" customHeight="1" x14ac:dyDescent="0.2">
      <c r="A141" s="262">
        <v>140</v>
      </c>
      <c r="B141" s="255">
        <v>137</v>
      </c>
      <c r="C141" s="256">
        <v>68</v>
      </c>
      <c r="D141" s="257">
        <v>87</v>
      </c>
      <c r="E141" s="258">
        <v>391</v>
      </c>
      <c r="F141" s="259" t="s">
        <v>306</v>
      </c>
      <c r="G141" s="47">
        <v>4</v>
      </c>
      <c r="H141" s="47" t="s">
        <v>661</v>
      </c>
      <c r="I141" s="303">
        <v>3263</v>
      </c>
      <c r="J141" s="424" t="s">
        <v>358</v>
      </c>
      <c r="K141" s="434">
        <v>0</v>
      </c>
      <c r="L141" s="434">
        <f t="shared" si="27"/>
        <v>204107020</v>
      </c>
      <c r="M141" s="90" t="s">
        <v>359</v>
      </c>
      <c r="N141" s="259"/>
      <c r="O141" s="263" t="s">
        <v>9</v>
      </c>
      <c r="P141" s="259" t="s">
        <v>15</v>
      </c>
      <c r="Q141" s="274">
        <v>2</v>
      </c>
      <c r="R141" s="265">
        <v>4</v>
      </c>
      <c r="S141" s="265">
        <f t="shared" si="28"/>
        <v>5</v>
      </c>
      <c r="T141" s="265">
        <f t="shared" si="29"/>
        <v>5</v>
      </c>
      <c r="U141" s="265">
        <v>5</v>
      </c>
      <c r="V141" s="265">
        <v>5</v>
      </c>
      <c r="W141" s="265">
        <v>91.4</v>
      </c>
      <c r="X141" s="265">
        <v>120.6</v>
      </c>
      <c r="Y141" s="384">
        <v>126.63</v>
      </c>
      <c r="Z141" s="265">
        <f>'SKLOP A'!J148</f>
        <v>0</v>
      </c>
      <c r="AA141" s="265">
        <v>91.4</v>
      </c>
      <c r="AB141" s="265">
        <v>1.4</v>
      </c>
      <c r="AC141" s="265">
        <f t="shared" si="30"/>
        <v>127.96</v>
      </c>
      <c r="AD141" s="265">
        <v>1.1000000000000001</v>
      </c>
      <c r="AE141" s="266">
        <v>132.66</v>
      </c>
      <c r="AF141" s="265">
        <v>1.1000000000000001</v>
      </c>
      <c r="AG141" s="266">
        <f t="shared" si="35"/>
        <v>139.29300000000001</v>
      </c>
      <c r="AH141" s="265">
        <f t="shared" si="31"/>
        <v>255.92</v>
      </c>
      <c r="AI141" s="358"/>
      <c r="AJ141" s="405">
        <f t="shared" si="32"/>
        <v>530.64</v>
      </c>
      <c r="AK141" s="349"/>
      <c r="AL141" s="456">
        <f t="shared" si="33"/>
        <v>696.46500000000003</v>
      </c>
      <c r="AM141" s="498"/>
      <c r="AN141" s="330">
        <v>241.2</v>
      </c>
      <c r="AO141" s="330"/>
      <c r="AP141" s="330">
        <v>506.52</v>
      </c>
      <c r="AQ141" s="330"/>
      <c r="AR141" s="467">
        <f t="shared" si="34"/>
        <v>0</v>
      </c>
      <c r="AS141" s="267"/>
      <c r="AT141" s="271"/>
      <c r="AU141" s="271"/>
      <c r="AV141" s="271"/>
      <c r="AW141" s="271"/>
    </row>
    <row r="142" spans="1:49" ht="14.45" customHeight="1" x14ac:dyDescent="0.2">
      <c r="A142" s="262">
        <v>141</v>
      </c>
      <c r="B142" s="255">
        <v>138</v>
      </c>
      <c r="C142" s="256"/>
      <c r="D142" s="257">
        <v>88</v>
      </c>
      <c r="E142" s="258"/>
      <c r="F142" s="263" t="s">
        <v>306</v>
      </c>
      <c r="G142" s="47">
        <v>4</v>
      </c>
      <c r="H142" s="47" t="s">
        <v>661</v>
      </c>
      <c r="I142" s="435">
        <v>9395</v>
      </c>
      <c r="J142" s="276">
        <v>204107330</v>
      </c>
      <c r="K142" s="434">
        <v>0</v>
      </c>
      <c r="L142" s="434">
        <f t="shared" si="27"/>
        <v>204107330</v>
      </c>
      <c r="M142" s="436" t="s">
        <v>1486</v>
      </c>
      <c r="N142" s="259"/>
      <c r="O142" s="263" t="s">
        <v>9</v>
      </c>
      <c r="P142" s="259" t="s">
        <v>15</v>
      </c>
      <c r="Q142" s="274">
        <v>1</v>
      </c>
      <c r="R142" s="265">
        <v>2</v>
      </c>
      <c r="S142" s="265">
        <f t="shared" si="28"/>
        <v>2.5</v>
      </c>
      <c r="T142" s="265">
        <f t="shared" si="29"/>
        <v>3</v>
      </c>
      <c r="U142" s="265">
        <v>3</v>
      </c>
      <c r="V142" s="265">
        <v>3</v>
      </c>
      <c r="W142" s="265">
        <v>59.68</v>
      </c>
      <c r="X142" s="265">
        <v>78.66</v>
      </c>
      <c r="Y142" s="384">
        <v>81.89</v>
      </c>
      <c r="Z142" s="265">
        <f>'SKLOP A'!J149</f>
        <v>0</v>
      </c>
      <c r="AA142" s="265">
        <v>59.68</v>
      </c>
      <c r="AB142" s="265">
        <v>1.4</v>
      </c>
      <c r="AC142" s="265">
        <f t="shared" si="30"/>
        <v>83.55</v>
      </c>
      <c r="AD142" s="265">
        <v>1.1000000000000001</v>
      </c>
      <c r="AE142" s="266">
        <v>86.525999999999996</v>
      </c>
      <c r="AF142" s="265">
        <v>1.1000000000000001</v>
      </c>
      <c r="AG142" s="266">
        <f t="shared" si="35"/>
        <v>90.079000000000008</v>
      </c>
      <c r="AH142" s="265">
        <f t="shared" si="31"/>
        <v>83.55</v>
      </c>
      <c r="AI142" s="358"/>
      <c r="AJ142" s="405">
        <f t="shared" si="32"/>
        <v>173.05199999999999</v>
      </c>
      <c r="AK142" s="349"/>
      <c r="AL142" s="456">
        <f t="shared" si="33"/>
        <v>270.23700000000002</v>
      </c>
      <c r="AM142" s="498"/>
      <c r="AN142" s="330">
        <v>78.66</v>
      </c>
      <c r="AO142" s="330"/>
      <c r="AP142" s="330">
        <v>163.78</v>
      </c>
      <c r="AQ142" s="330"/>
      <c r="AR142" s="467">
        <f t="shared" si="34"/>
        <v>0</v>
      </c>
      <c r="AS142" s="267"/>
      <c r="AT142" s="271"/>
      <c r="AU142" s="271"/>
      <c r="AV142" s="271"/>
      <c r="AW142" s="271"/>
    </row>
    <row r="143" spans="1:49" ht="14.45" customHeight="1" x14ac:dyDescent="0.2">
      <c r="A143" s="262">
        <v>142</v>
      </c>
      <c r="B143" s="255">
        <v>139</v>
      </c>
      <c r="C143" s="256"/>
      <c r="D143" s="257">
        <v>89</v>
      </c>
      <c r="E143" s="258"/>
      <c r="F143" s="263" t="s">
        <v>306</v>
      </c>
      <c r="G143" s="47">
        <v>4</v>
      </c>
      <c r="H143" s="47" t="s">
        <v>661</v>
      </c>
      <c r="I143" s="435">
        <v>9230</v>
      </c>
      <c r="J143" s="276">
        <v>204107430</v>
      </c>
      <c r="K143" s="434">
        <v>0</v>
      </c>
      <c r="L143" s="434">
        <f t="shared" si="27"/>
        <v>204107430</v>
      </c>
      <c r="M143" s="436" t="s">
        <v>1496</v>
      </c>
      <c r="N143" s="259"/>
      <c r="O143" s="263" t="s">
        <v>9</v>
      </c>
      <c r="P143" s="259" t="s">
        <v>15</v>
      </c>
      <c r="Q143" s="274">
        <v>1</v>
      </c>
      <c r="R143" s="265">
        <v>2</v>
      </c>
      <c r="S143" s="265">
        <f t="shared" si="28"/>
        <v>2.5</v>
      </c>
      <c r="T143" s="265">
        <f t="shared" si="29"/>
        <v>3</v>
      </c>
      <c r="U143" s="265">
        <v>3</v>
      </c>
      <c r="V143" s="265">
        <v>3</v>
      </c>
      <c r="W143" s="265">
        <v>68.98</v>
      </c>
      <c r="X143" s="265">
        <v>91.07</v>
      </c>
      <c r="Y143" s="384">
        <v>94.81</v>
      </c>
      <c r="Z143" s="265">
        <f>'SKLOP A'!J150</f>
        <v>0</v>
      </c>
      <c r="AA143" s="265">
        <v>68.98</v>
      </c>
      <c r="AB143" s="265">
        <v>1.4</v>
      </c>
      <c r="AC143" s="265">
        <f t="shared" si="30"/>
        <v>96.57</v>
      </c>
      <c r="AD143" s="265">
        <v>1.1000000000000001</v>
      </c>
      <c r="AE143" s="266">
        <v>100.17700000000001</v>
      </c>
      <c r="AF143" s="265">
        <v>1.1000000000000001</v>
      </c>
      <c r="AG143" s="266">
        <f t="shared" si="35"/>
        <v>104.29100000000001</v>
      </c>
      <c r="AH143" s="265">
        <f t="shared" si="31"/>
        <v>96.57</v>
      </c>
      <c r="AI143" s="358"/>
      <c r="AJ143" s="405">
        <f t="shared" si="32"/>
        <v>200.35400000000001</v>
      </c>
      <c r="AK143" s="349"/>
      <c r="AL143" s="456">
        <f t="shared" si="33"/>
        <v>312.87300000000005</v>
      </c>
      <c r="AM143" s="498"/>
      <c r="AN143" s="330">
        <v>91.07</v>
      </c>
      <c r="AO143" s="330"/>
      <c r="AP143" s="330">
        <v>189.62</v>
      </c>
      <c r="AQ143" s="330"/>
      <c r="AR143" s="467">
        <f t="shared" si="34"/>
        <v>0</v>
      </c>
      <c r="AS143" s="267"/>
      <c r="AT143" s="271"/>
      <c r="AU143" s="271"/>
      <c r="AV143" s="271"/>
      <c r="AW143" s="271"/>
    </row>
    <row r="144" spans="1:49" ht="14.45" customHeight="1" x14ac:dyDescent="0.2">
      <c r="A144" s="262">
        <v>143</v>
      </c>
      <c r="B144" s="255">
        <v>140</v>
      </c>
      <c r="C144" s="256"/>
      <c r="D144" s="257">
        <v>90</v>
      </c>
      <c r="E144" s="258"/>
      <c r="F144" s="263" t="s">
        <v>306</v>
      </c>
      <c r="G144" s="47">
        <v>4</v>
      </c>
      <c r="H144" s="47" t="s">
        <v>661</v>
      </c>
      <c r="I144" s="435">
        <v>3402</v>
      </c>
      <c r="J144" s="276">
        <v>204107530</v>
      </c>
      <c r="K144" s="434">
        <v>0</v>
      </c>
      <c r="L144" s="434">
        <f t="shared" si="27"/>
        <v>204107530</v>
      </c>
      <c r="M144" s="436" t="s">
        <v>1497</v>
      </c>
      <c r="N144" s="259"/>
      <c r="O144" s="263" t="s">
        <v>9</v>
      </c>
      <c r="P144" s="259" t="s">
        <v>15</v>
      </c>
      <c r="Q144" s="274">
        <v>1</v>
      </c>
      <c r="R144" s="265">
        <v>2</v>
      </c>
      <c r="S144" s="265">
        <f t="shared" si="28"/>
        <v>2.5</v>
      </c>
      <c r="T144" s="265">
        <f t="shared" si="29"/>
        <v>3</v>
      </c>
      <c r="U144" s="265">
        <v>3</v>
      </c>
      <c r="V144" s="265">
        <v>3</v>
      </c>
      <c r="W144" s="265">
        <v>74.819999999999993</v>
      </c>
      <c r="X144" s="265">
        <v>98.91</v>
      </c>
      <c r="Y144" s="384">
        <v>102.98</v>
      </c>
      <c r="Z144" s="265">
        <f>'SKLOP A'!J151</f>
        <v>0</v>
      </c>
      <c r="AA144" s="265">
        <v>74.819999999999993</v>
      </c>
      <c r="AB144" s="265">
        <v>1.4</v>
      </c>
      <c r="AC144" s="265">
        <f t="shared" si="30"/>
        <v>104.75</v>
      </c>
      <c r="AD144" s="265">
        <v>1.1000000000000001</v>
      </c>
      <c r="AE144" s="266">
        <v>108.801</v>
      </c>
      <c r="AF144" s="265">
        <v>1.1000000000000001</v>
      </c>
      <c r="AG144" s="266">
        <f t="shared" si="35"/>
        <v>113.27800000000002</v>
      </c>
      <c r="AH144" s="265">
        <f t="shared" si="31"/>
        <v>104.75</v>
      </c>
      <c r="AI144" s="358"/>
      <c r="AJ144" s="405">
        <f t="shared" si="32"/>
        <v>217.602</v>
      </c>
      <c r="AK144" s="349"/>
      <c r="AL144" s="456">
        <f t="shared" si="33"/>
        <v>339.83400000000006</v>
      </c>
      <c r="AM144" s="498"/>
      <c r="AN144" s="330">
        <v>98.91</v>
      </c>
      <c r="AO144" s="330"/>
      <c r="AP144" s="330">
        <v>205.96</v>
      </c>
      <c r="AQ144" s="330"/>
      <c r="AR144" s="467">
        <f t="shared" si="34"/>
        <v>0</v>
      </c>
      <c r="AS144" s="267"/>
      <c r="AT144" s="271"/>
      <c r="AU144" s="271"/>
      <c r="AV144" s="271"/>
      <c r="AW144" s="271"/>
    </row>
    <row r="145" spans="1:49" ht="14.45" customHeight="1" x14ac:dyDescent="0.2">
      <c r="A145" s="262">
        <v>144</v>
      </c>
      <c r="B145" s="255">
        <v>141</v>
      </c>
      <c r="C145" s="256">
        <v>69</v>
      </c>
      <c r="D145" s="257">
        <v>91</v>
      </c>
      <c r="E145" s="258">
        <v>392</v>
      </c>
      <c r="F145" s="259" t="s">
        <v>306</v>
      </c>
      <c r="G145" s="47">
        <v>4</v>
      </c>
      <c r="H145" s="47" t="s">
        <v>661</v>
      </c>
      <c r="I145" s="303">
        <v>3401</v>
      </c>
      <c r="J145" s="424" t="s">
        <v>360</v>
      </c>
      <c r="K145" s="434">
        <v>0</v>
      </c>
      <c r="L145" s="434">
        <f t="shared" si="27"/>
        <v>204107830</v>
      </c>
      <c r="M145" s="90" t="s">
        <v>361</v>
      </c>
      <c r="N145" s="259"/>
      <c r="O145" s="263" t="s">
        <v>9</v>
      </c>
      <c r="P145" s="259" t="s">
        <v>15</v>
      </c>
      <c r="Q145" s="274">
        <v>1</v>
      </c>
      <c r="R145" s="265">
        <v>2</v>
      </c>
      <c r="S145" s="265">
        <f t="shared" si="28"/>
        <v>2.5</v>
      </c>
      <c r="T145" s="265">
        <f t="shared" si="29"/>
        <v>3</v>
      </c>
      <c r="U145" s="265">
        <v>3</v>
      </c>
      <c r="V145" s="265">
        <v>3</v>
      </c>
      <c r="W145" s="265">
        <v>100.28</v>
      </c>
      <c r="X145" s="265">
        <v>132.30000000000001</v>
      </c>
      <c r="Y145" s="384">
        <v>151.19999999999999</v>
      </c>
      <c r="Z145" s="265">
        <f>'SKLOP A'!J152</f>
        <v>0</v>
      </c>
      <c r="AA145" s="265">
        <v>100.28</v>
      </c>
      <c r="AB145" s="265">
        <v>1.4</v>
      </c>
      <c r="AC145" s="265">
        <f t="shared" si="30"/>
        <v>140.38999999999999</v>
      </c>
      <c r="AD145" s="265">
        <v>1.1000000000000001</v>
      </c>
      <c r="AE145" s="266">
        <v>145.53000000000003</v>
      </c>
      <c r="AF145" s="265">
        <v>1.1000000000000001</v>
      </c>
      <c r="AG145" s="266">
        <f t="shared" si="35"/>
        <v>166.32</v>
      </c>
      <c r="AH145" s="265">
        <f t="shared" si="31"/>
        <v>140.38999999999999</v>
      </c>
      <c r="AI145" s="358"/>
      <c r="AJ145" s="405">
        <f t="shared" si="32"/>
        <v>291.06000000000006</v>
      </c>
      <c r="AK145" s="349"/>
      <c r="AL145" s="456">
        <f t="shared" si="33"/>
        <v>498.96</v>
      </c>
      <c r="AM145" s="498"/>
      <c r="AN145" s="330">
        <v>132.30000000000001</v>
      </c>
      <c r="AO145" s="330"/>
      <c r="AP145" s="330">
        <v>302.39999999999998</v>
      </c>
      <c r="AQ145" s="330"/>
      <c r="AR145" s="467">
        <f t="shared" si="34"/>
        <v>0</v>
      </c>
      <c r="AS145" s="267"/>
      <c r="AT145" s="271"/>
      <c r="AU145" s="271"/>
      <c r="AV145" s="271"/>
      <c r="AW145" s="271"/>
    </row>
    <row r="146" spans="1:49" ht="14.45" customHeight="1" x14ac:dyDescent="0.2">
      <c r="A146" s="262">
        <v>145</v>
      </c>
      <c r="B146" s="255">
        <v>142</v>
      </c>
      <c r="C146" s="256"/>
      <c r="D146" s="257">
        <v>92</v>
      </c>
      <c r="E146" s="258"/>
      <c r="F146" s="263" t="s">
        <v>306</v>
      </c>
      <c r="G146" s="47">
        <v>4</v>
      </c>
      <c r="H146" s="47" t="s">
        <v>661</v>
      </c>
      <c r="I146" s="435">
        <v>3882</v>
      </c>
      <c r="J146" s="276">
        <v>204107900</v>
      </c>
      <c r="K146" s="434">
        <v>0</v>
      </c>
      <c r="L146" s="434">
        <f t="shared" si="27"/>
        <v>204107900</v>
      </c>
      <c r="M146" s="436" t="s">
        <v>1498</v>
      </c>
      <c r="N146" s="259"/>
      <c r="O146" s="263" t="s">
        <v>9</v>
      </c>
      <c r="P146" s="259" t="s">
        <v>15</v>
      </c>
      <c r="Q146" s="274">
        <v>1</v>
      </c>
      <c r="R146" s="265">
        <v>2</v>
      </c>
      <c r="S146" s="265">
        <f t="shared" si="28"/>
        <v>2.5</v>
      </c>
      <c r="T146" s="265">
        <f t="shared" si="29"/>
        <v>3</v>
      </c>
      <c r="U146" s="265">
        <v>3</v>
      </c>
      <c r="V146" s="265">
        <v>3</v>
      </c>
      <c r="W146" s="265">
        <v>105.53</v>
      </c>
      <c r="X146" s="265">
        <v>139.47</v>
      </c>
      <c r="Y146" s="384">
        <v>147.44</v>
      </c>
      <c r="Z146" s="265">
        <f>'SKLOP A'!J153</f>
        <v>0</v>
      </c>
      <c r="AA146" s="265">
        <v>105.53</v>
      </c>
      <c r="AB146" s="265">
        <v>1.4</v>
      </c>
      <c r="AC146" s="265">
        <f t="shared" si="30"/>
        <v>147.74</v>
      </c>
      <c r="AD146" s="265">
        <v>1.1000000000000001</v>
      </c>
      <c r="AE146" s="266">
        <v>153.417</v>
      </c>
      <c r="AF146" s="265">
        <v>1.1000000000000001</v>
      </c>
      <c r="AG146" s="266">
        <f t="shared" si="35"/>
        <v>162.184</v>
      </c>
      <c r="AH146" s="265">
        <f t="shared" si="31"/>
        <v>147.74</v>
      </c>
      <c r="AI146" s="358"/>
      <c r="AJ146" s="405">
        <f t="shared" si="32"/>
        <v>306.834</v>
      </c>
      <c r="AK146" s="349"/>
      <c r="AL146" s="456">
        <f t="shared" si="33"/>
        <v>486.55200000000002</v>
      </c>
      <c r="AM146" s="498"/>
      <c r="AN146" s="330">
        <v>139.47</v>
      </c>
      <c r="AO146" s="330"/>
      <c r="AP146" s="330">
        <v>294.88</v>
      </c>
      <c r="AQ146" s="330"/>
      <c r="AR146" s="467">
        <f t="shared" si="34"/>
        <v>0</v>
      </c>
      <c r="AS146" s="267"/>
      <c r="AT146" s="271"/>
      <c r="AU146" s="271"/>
      <c r="AV146" s="271"/>
      <c r="AW146" s="271"/>
    </row>
    <row r="147" spans="1:49" ht="14.45" customHeight="1" x14ac:dyDescent="0.2">
      <c r="A147" s="262">
        <v>146</v>
      </c>
      <c r="B147" s="255">
        <v>143</v>
      </c>
      <c r="C147" s="256">
        <v>70</v>
      </c>
      <c r="D147" s="257">
        <v>93</v>
      </c>
      <c r="E147" s="258">
        <v>393</v>
      </c>
      <c r="F147" s="259" t="s">
        <v>306</v>
      </c>
      <c r="G147" s="47">
        <v>4</v>
      </c>
      <c r="H147" s="47" t="s">
        <v>661</v>
      </c>
      <c r="I147" s="303">
        <v>3399</v>
      </c>
      <c r="J147" s="424" t="s">
        <v>362</v>
      </c>
      <c r="K147" s="434">
        <v>0</v>
      </c>
      <c r="L147" s="434">
        <f t="shared" ref="L147:L210" si="36">J147-K147</f>
        <v>204108030</v>
      </c>
      <c r="M147" s="90" t="s">
        <v>363</v>
      </c>
      <c r="N147" s="259"/>
      <c r="O147" s="263" t="s">
        <v>9</v>
      </c>
      <c r="P147" s="259" t="s">
        <v>15</v>
      </c>
      <c r="Q147" s="274">
        <v>1</v>
      </c>
      <c r="R147" s="265">
        <v>2</v>
      </c>
      <c r="S147" s="265">
        <f t="shared" si="28"/>
        <v>2.5</v>
      </c>
      <c r="T147" s="265">
        <f t="shared" si="29"/>
        <v>3</v>
      </c>
      <c r="U147" s="265">
        <v>3</v>
      </c>
      <c r="V147" s="265">
        <v>3</v>
      </c>
      <c r="W147" s="265">
        <v>118.3</v>
      </c>
      <c r="X147" s="265">
        <v>165.02</v>
      </c>
      <c r="Y147" s="384">
        <v>178.4</v>
      </c>
      <c r="Z147" s="265">
        <f>'SKLOP A'!J154</f>
        <v>0</v>
      </c>
      <c r="AA147" s="265">
        <v>118.3</v>
      </c>
      <c r="AB147" s="265">
        <v>1.4</v>
      </c>
      <c r="AC147" s="265">
        <f t="shared" si="30"/>
        <v>165.62</v>
      </c>
      <c r="AD147" s="265">
        <v>1.1000000000000001</v>
      </c>
      <c r="AE147" s="266">
        <v>181.52200000000002</v>
      </c>
      <c r="AF147" s="265">
        <v>1.1000000000000001</v>
      </c>
      <c r="AG147" s="266">
        <f t="shared" ref="AG147:AG210" si="37">Y147*AF147</f>
        <v>196.24</v>
      </c>
      <c r="AH147" s="265">
        <f t="shared" si="31"/>
        <v>165.62</v>
      </c>
      <c r="AI147" s="358"/>
      <c r="AJ147" s="405">
        <f t="shared" si="32"/>
        <v>363.04400000000004</v>
      </c>
      <c r="AK147" s="349"/>
      <c r="AL147" s="456">
        <f t="shared" si="33"/>
        <v>588.72</v>
      </c>
      <c r="AM147" s="498"/>
      <c r="AN147" s="330">
        <v>165.02</v>
      </c>
      <c r="AO147" s="330"/>
      <c r="AP147" s="330">
        <v>356.8</v>
      </c>
      <c r="AQ147" s="330"/>
      <c r="AR147" s="467">
        <f t="shared" si="34"/>
        <v>0</v>
      </c>
      <c r="AS147" s="267"/>
      <c r="AT147" s="271"/>
      <c r="AU147" s="271"/>
      <c r="AV147" s="271"/>
      <c r="AW147" s="271"/>
    </row>
    <row r="148" spans="1:49" ht="14.45" customHeight="1" x14ac:dyDescent="0.2">
      <c r="A148" s="262">
        <v>147</v>
      </c>
      <c r="B148" s="255">
        <v>144</v>
      </c>
      <c r="C148" s="256"/>
      <c r="D148" s="257">
        <v>94</v>
      </c>
      <c r="E148" s="258"/>
      <c r="F148" s="263" t="s">
        <v>306</v>
      </c>
      <c r="G148" s="47">
        <v>4</v>
      </c>
      <c r="H148" s="47" t="s">
        <v>661</v>
      </c>
      <c r="I148" s="435">
        <v>9223</v>
      </c>
      <c r="J148" s="276">
        <v>204108430</v>
      </c>
      <c r="K148" s="434">
        <v>0</v>
      </c>
      <c r="L148" s="434">
        <f t="shared" si="36"/>
        <v>204108430</v>
      </c>
      <c r="M148" s="436" t="s">
        <v>1499</v>
      </c>
      <c r="N148" s="259"/>
      <c r="O148" s="263" t="s">
        <v>9</v>
      </c>
      <c r="P148" s="259" t="s">
        <v>15</v>
      </c>
      <c r="Q148" s="274">
        <v>1</v>
      </c>
      <c r="R148" s="265">
        <v>2</v>
      </c>
      <c r="S148" s="265">
        <f t="shared" si="28"/>
        <v>2.5</v>
      </c>
      <c r="T148" s="265">
        <f t="shared" si="29"/>
        <v>3</v>
      </c>
      <c r="U148" s="265">
        <v>3</v>
      </c>
      <c r="V148" s="265">
        <v>3</v>
      </c>
      <c r="W148" s="265">
        <v>88.9</v>
      </c>
      <c r="X148" s="265">
        <v>117.25</v>
      </c>
      <c r="Y148" s="384">
        <v>134</v>
      </c>
      <c r="Z148" s="265">
        <f>'SKLOP A'!J155</f>
        <v>0</v>
      </c>
      <c r="AA148" s="265">
        <v>88.9</v>
      </c>
      <c r="AB148" s="265">
        <v>1.4</v>
      </c>
      <c r="AC148" s="265">
        <f t="shared" si="30"/>
        <v>124.46</v>
      </c>
      <c r="AD148" s="265">
        <v>1.1000000000000001</v>
      </c>
      <c r="AE148" s="266">
        <v>128.97500000000002</v>
      </c>
      <c r="AF148" s="265">
        <v>1.1000000000000001</v>
      </c>
      <c r="AG148" s="266">
        <f t="shared" si="37"/>
        <v>147.4</v>
      </c>
      <c r="AH148" s="265">
        <f t="shared" si="31"/>
        <v>124.46</v>
      </c>
      <c r="AI148" s="358"/>
      <c r="AJ148" s="405">
        <f t="shared" si="32"/>
        <v>257.95000000000005</v>
      </c>
      <c r="AK148" s="349"/>
      <c r="AL148" s="456">
        <f t="shared" si="33"/>
        <v>442.20000000000005</v>
      </c>
      <c r="AM148" s="498"/>
      <c r="AN148" s="330">
        <v>117.25</v>
      </c>
      <c r="AO148" s="330"/>
      <c r="AP148" s="330">
        <v>268</v>
      </c>
      <c r="AQ148" s="330"/>
      <c r="AR148" s="467">
        <f t="shared" si="34"/>
        <v>0</v>
      </c>
      <c r="AS148" s="267"/>
      <c r="AT148" s="271"/>
      <c r="AU148" s="271"/>
      <c r="AV148" s="271"/>
      <c r="AW148" s="271"/>
    </row>
    <row r="149" spans="1:49" ht="14.45" customHeight="1" x14ac:dyDescent="0.2">
      <c r="A149" s="262">
        <v>148</v>
      </c>
      <c r="B149" s="255">
        <v>145</v>
      </c>
      <c r="C149" s="256"/>
      <c r="D149" s="257">
        <v>95</v>
      </c>
      <c r="E149" s="258"/>
      <c r="F149" s="263" t="s">
        <v>306</v>
      </c>
      <c r="G149" s="47">
        <v>4</v>
      </c>
      <c r="H149" s="47" t="s">
        <v>661</v>
      </c>
      <c r="I149" s="435">
        <v>9224</v>
      </c>
      <c r="J149" s="276">
        <v>204108530</v>
      </c>
      <c r="K149" s="434">
        <v>0</v>
      </c>
      <c r="L149" s="434">
        <f t="shared" si="36"/>
        <v>204108530</v>
      </c>
      <c r="M149" s="436" t="s">
        <v>1500</v>
      </c>
      <c r="N149" s="259"/>
      <c r="O149" s="263" t="s">
        <v>9</v>
      </c>
      <c r="P149" s="259" t="s">
        <v>15</v>
      </c>
      <c r="Q149" s="274">
        <v>1</v>
      </c>
      <c r="R149" s="265">
        <v>2</v>
      </c>
      <c r="S149" s="265">
        <f t="shared" si="28"/>
        <v>2.5</v>
      </c>
      <c r="T149" s="265">
        <f t="shared" si="29"/>
        <v>3</v>
      </c>
      <c r="U149" s="265">
        <v>3</v>
      </c>
      <c r="V149" s="265">
        <v>3</v>
      </c>
      <c r="W149" s="265">
        <v>101.15</v>
      </c>
      <c r="X149" s="265">
        <v>133.16999999999999</v>
      </c>
      <c r="Y149" s="384">
        <v>152.19999999999999</v>
      </c>
      <c r="Z149" s="265">
        <f>'SKLOP A'!J156</f>
        <v>0</v>
      </c>
      <c r="AA149" s="265">
        <v>101.15</v>
      </c>
      <c r="AB149" s="265">
        <v>1.4</v>
      </c>
      <c r="AC149" s="265">
        <f t="shared" si="30"/>
        <v>141.61000000000001</v>
      </c>
      <c r="AD149" s="265">
        <v>1.1000000000000001</v>
      </c>
      <c r="AE149" s="266">
        <v>146.48699999999999</v>
      </c>
      <c r="AF149" s="265">
        <v>1.1000000000000001</v>
      </c>
      <c r="AG149" s="266">
        <f t="shared" si="37"/>
        <v>167.42</v>
      </c>
      <c r="AH149" s="265">
        <f t="shared" si="31"/>
        <v>141.61000000000001</v>
      </c>
      <c r="AI149" s="358"/>
      <c r="AJ149" s="405">
        <f t="shared" si="32"/>
        <v>292.97399999999999</v>
      </c>
      <c r="AK149" s="349"/>
      <c r="AL149" s="456">
        <f t="shared" si="33"/>
        <v>502.26</v>
      </c>
      <c r="AM149" s="498"/>
      <c r="AN149" s="330">
        <v>133.16999999999999</v>
      </c>
      <c r="AO149" s="330"/>
      <c r="AP149" s="330">
        <v>304.39999999999998</v>
      </c>
      <c r="AQ149" s="330"/>
      <c r="AR149" s="467">
        <f t="shared" si="34"/>
        <v>0</v>
      </c>
      <c r="AS149" s="267"/>
      <c r="AT149" s="271"/>
      <c r="AU149" s="271"/>
      <c r="AV149" s="271"/>
      <c r="AW149" s="271"/>
    </row>
    <row r="150" spans="1:49" ht="14.45" customHeight="1" x14ac:dyDescent="0.2">
      <c r="A150" s="262">
        <v>149</v>
      </c>
      <c r="B150" s="255">
        <v>146</v>
      </c>
      <c r="C150" s="256"/>
      <c r="D150" s="257">
        <v>96</v>
      </c>
      <c r="E150" s="258"/>
      <c r="F150" s="263" t="s">
        <v>1493</v>
      </c>
      <c r="G150" s="47">
        <v>4</v>
      </c>
      <c r="H150" s="47" t="s">
        <v>661</v>
      </c>
      <c r="I150" s="435">
        <v>3400</v>
      </c>
      <c r="J150" s="276">
        <v>204108630</v>
      </c>
      <c r="K150" s="434">
        <v>0</v>
      </c>
      <c r="L150" s="434">
        <f t="shared" si="36"/>
        <v>204108630</v>
      </c>
      <c r="M150" s="436" t="s">
        <v>1501</v>
      </c>
      <c r="N150" s="259"/>
      <c r="O150" s="263" t="s">
        <v>9</v>
      </c>
      <c r="P150" s="259" t="s">
        <v>15</v>
      </c>
      <c r="Q150" s="264">
        <v>1</v>
      </c>
      <c r="R150" s="265">
        <v>2</v>
      </c>
      <c r="S150" s="265">
        <f t="shared" ref="S150:S213" si="38">R150+Q150/2</f>
        <v>2.5</v>
      </c>
      <c r="T150" s="265">
        <f t="shared" ref="T150:T213" si="39">ROUND(S150,0)</f>
        <v>3</v>
      </c>
      <c r="U150" s="265">
        <v>3</v>
      </c>
      <c r="V150" s="265">
        <v>3</v>
      </c>
      <c r="W150" s="265">
        <v>113.22</v>
      </c>
      <c r="X150" s="265">
        <v>149.44999999999999</v>
      </c>
      <c r="Y150" s="384">
        <v>157.99</v>
      </c>
      <c r="Z150" s="265">
        <f>'SKLOP A'!J157</f>
        <v>0</v>
      </c>
      <c r="AA150" s="265">
        <v>113.22</v>
      </c>
      <c r="AB150" s="265">
        <v>1.4</v>
      </c>
      <c r="AC150" s="265">
        <f t="shared" ref="AC150:AC213" si="40">ROUND(W150*AB150,2)</f>
        <v>158.51</v>
      </c>
      <c r="AD150" s="265">
        <v>1.1000000000000001</v>
      </c>
      <c r="AE150" s="266">
        <v>164.39500000000001</v>
      </c>
      <c r="AF150" s="265">
        <v>1.1000000000000001</v>
      </c>
      <c r="AG150" s="266">
        <f t="shared" si="37"/>
        <v>173.78900000000002</v>
      </c>
      <c r="AH150" s="265">
        <f t="shared" ref="AH150:AH213" si="41">Q150*AC150</f>
        <v>158.51</v>
      </c>
      <c r="AI150" s="358"/>
      <c r="AJ150" s="405">
        <f t="shared" ref="AJ150:AJ213" si="42">R150*AE150</f>
        <v>328.79</v>
      </c>
      <c r="AK150" s="349"/>
      <c r="AL150" s="456">
        <f t="shared" ref="AL150:AL213" si="43">V150*AG150</f>
        <v>521.36700000000008</v>
      </c>
      <c r="AM150" s="498"/>
      <c r="AN150" s="330">
        <v>149.44999999999999</v>
      </c>
      <c r="AO150" s="330"/>
      <c r="AP150" s="330">
        <v>315.98</v>
      </c>
      <c r="AQ150" s="330"/>
      <c r="AR150" s="467">
        <f t="shared" ref="AR150:AR213" si="44">V150*Z150</f>
        <v>0</v>
      </c>
      <c r="AS150" s="267"/>
      <c r="AT150" s="271"/>
      <c r="AU150" s="271"/>
      <c r="AV150" s="271"/>
      <c r="AW150" s="271"/>
    </row>
    <row r="151" spans="1:49" ht="14.45" customHeight="1" x14ac:dyDescent="0.2">
      <c r="A151" s="262">
        <v>150</v>
      </c>
      <c r="B151" s="255">
        <v>147</v>
      </c>
      <c r="C151" s="256"/>
      <c r="D151" s="257">
        <v>97</v>
      </c>
      <c r="E151" s="258"/>
      <c r="F151" s="263" t="s">
        <v>1493</v>
      </c>
      <c r="G151" s="47">
        <v>4</v>
      </c>
      <c r="H151" s="47" t="s">
        <v>661</v>
      </c>
      <c r="I151" s="435">
        <v>9225</v>
      </c>
      <c r="J151" s="276">
        <v>204108830</v>
      </c>
      <c r="K151" s="434">
        <v>0</v>
      </c>
      <c r="L151" s="434">
        <f t="shared" si="36"/>
        <v>204108830</v>
      </c>
      <c r="M151" s="436" t="s">
        <v>1502</v>
      </c>
      <c r="N151" s="259"/>
      <c r="O151" s="263" t="s">
        <v>9</v>
      </c>
      <c r="P151" s="259" t="s">
        <v>15</v>
      </c>
      <c r="Q151" s="264">
        <v>1</v>
      </c>
      <c r="R151" s="265">
        <v>2</v>
      </c>
      <c r="S151" s="265">
        <f t="shared" si="38"/>
        <v>2.5</v>
      </c>
      <c r="T151" s="265">
        <f t="shared" si="39"/>
        <v>3</v>
      </c>
      <c r="U151" s="265">
        <v>3</v>
      </c>
      <c r="V151" s="265">
        <v>3</v>
      </c>
      <c r="W151" s="265">
        <v>144.12</v>
      </c>
      <c r="X151" s="265">
        <v>190</v>
      </c>
      <c r="Y151" s="384">
        <v>205.4</v>
      </c>
      <c r="Z151" s="265">
        <f>'SKLOP A'!J158</f>
        <v>0</v>
      </c>
      <c r="AA151" s="265">
        <v>144.12</v>
      </c>
      <c r="AB151" s="265">
        <v>1.4</v>
      </c>
      <c r="AC151" s="265">
        <f t="shared" si="40"/>
        <v>201.77</v>
      </c>
      <c r="AD151" s="265">
        <v>1.1000000000000001</v>
      </c>
      <c r="AE151" s="266">
        <v>209.00000000000003</v>
      </c>
      <c r="AF151" s="265">
        <v>1.1000000000000001</v>
      </c>
      <c r="AG151" s="266">
        <f t="shared" si="37"/>
        <v>225.94000000000003</v>
      </c>
      <c r="AH151" s="265">
        <f t="shared" si="41"/>
        <v>201.77</v>
      </c>
      <c r="AI151" s="358"/>
      <c r="AJ151" s="405">
        <f t="shared" si="42"/>
        <v>418.00000000000006</v>
      </c>
      <c r="AK151" s="349"/>
      <c r="AL151" s="456">
        <f t="shared" si="43"/>
        <v>677.82</v>
      </c>
      <c r="AM151" s="498"/>
      <c r="AN151" s="330">
        <v>190</v>
      </c>
      <c r="AO151" s="330"/>
      <c r="AP151" s="330">
        <v>410.8</v>
      </c>
      <c r="AQ151" s="330"/>
      <c r="AR151" s="467">
        <f t="shared" si="44"/>
        <v>0</v>
      </c>
      <c r="AS151" s="267"/>
      <c r="AT151" s="271"/>
      <c r="AU151" s="271"/>
      <c r="AV151" s="271"/>
      <c r="AW151" s="271"/>
    </row>
    <row r="152" spans="1:49" ht="14.45" customHeight="1" x14ac:dyDescent="0.2">
      <c r="A152" s="262">
        <v>151</v>
      </c>
      <c r="B152" s="255">
        <v>148</v>
      </c>
      <c r="C152" s="256"/>
      <c r="D152" s="257">
        <v>98</v>
      </c>
      <c r="E152" s="258"/>
      <c r="F152" s="263" t="s">
        <v>1493</v>
      </c>
      <c r="G152" s="47">
        <v>4</v>
      </c>
      <c r="H152" s="47" t="s">
        <v>661</v>
      </c>
      <c r="I152" s="435">
        <v>3398</v>
      </c>
      <c r="J152" s="276">
        <v>204108900</v>
      </c>
      <c r="K152" s="434">
        <v>0</v>
      </c>
      <c r="L152" s="434">
        <f t="shared" si="36"/>
        <v>204108900</v>
      </c>
      <c r="M152" s="436" t="s">
        <v>1503</v>
      </c>
      <c r="N152" s="259"/>
      <c r="O152" s="263" t="s">
        <v>9</v>
      </c>
      <c r="P152" s="259" t="s">
        <v>15</v>
      </c>
      <c r="Q152" s="264">
        <v>2</v>
      </c>
      <c r="R152" s="265">
        <v>4</v>
      </c>
      <c r="S152" s="265">
        <f t="shared" si="38"/>
        <v>5</v>
      </c>
      <c r="T152" s="265">
        <f t="shared" si="39"/>
        <v>5</v>
      </c>
      <c r="U152" s="265">
        <v>5</v>
      </c>
      <c r="V152" s="265">
        <v>5</v>
      </c>
      <c r="W152" s="265">
        <v>168.72</v>
      </c>
      <c r="X152" s="265">
        <v>228.57</v>
      </c>
      <c r="Y152" s="384">
        <v>240.6</v>
      </c>
      <c r="Z152" s="265">
        <f>'SKLOP A'!J159</f>
        <v>0</v>
      </c>
      <c r="AA152" s="265">
        <v>168.72</v>
      </c>
      <c r="AB152" s="265">
        <v>1.4</v>
      </c>
      <c r="AC152" s="265">
        <f t="shared" si="40"/>
        <v>236.21</v>
      </c>
      <c r="AD152" s="265">
        <v>1.1000000000000001</v>
      </c>
      <c r="AE152" s="266">
        <v>251.42700000000002</v>
      </c>
      <c r="AF152" s="265">
        <v>1.1000000000000001</v>
      </c>
      <c r="AG152" s="266">
        <f t="shared" si="37"/>
        <v>264.66000000000003</v>
      </c>
      <c r="AH152" s="265">
        <f t="shared" si="41"/>
        <v>472.42</v>
      </c>
      <c r="AI152" s="358"/>
      <c r="AJ152" s="405">
        <f t="shared" si="42"/>
        <v>1005.7080000000001</v>
      </c>
      <c r="AK152" s="349"/>
      <c r="AL152" s="456">
        <f t="shared" si="43"/>
        <v>1323.3000000000002</v>
      </c>
      <c r="AM152" s="498"/>
      <c r="AN152" s="330">
        <v>457.14</v>
      </c>
      <c r="AO152" s="330"/>
      <c r="AP152" s="330">
        <v>962.4</v>
      </c>
      <c r="AQ152" s="330"/>
      <c r="AR152" s="467">
        <f t="shared" si="44"/>
        <v>0</v>
      </c>
      <c r="AS152" s="267"/>
      <c r="AT152" s="271"/>
      <c r="AU152" s="271"/>
      <c r="AV152" s="271"/>
      <c r="AW152" s="271"/>
    </row>
    <row r="153" spans="1:49" ht="14.45" customHeight="1" x14ac:dyDescent="0.2">
      <c r="A153" s="262">
        <v>152</v>
      </c>
      <c r="B153" s="255">
        <v>149</v>
      </c>
      <c r="C153" s="256"/>
      <c r="D153" s="257">
        <v>99</v>
      </c>
      <c r="E153" s="258"/>
      <c r="F153" s="263" t="s">
        <v>1493</v>
      </c>
      <c r="G153" s="47">
        <v>4</v>
      </c>
      <c r="H153" s="47" t="s">
        <v>661</v>
      </c>
      <c r="I153" s="435">
        <v>3403</v>
      </c>
      <c r="J153" s="276">
        <v>204109530</v>
      </c>
      <c r="K153" s="434">
        <v>0</v>
      </c>
      <c r="L153" s="434">
        <f t="shared" si="36"/>
        <v>204109530</v>
      </c>
      <c r="M153" s="436" t="s">
        <v>1510</v>
      </c>
      <c r="N153" s="259"/>
      <c r="O153" s="263" t="s">
        <v>9</v>
      </c>
      <c r="P153" s="259" t="s">
        <v>15</v>
      </c>
      <c r="Q153" s="274">
        <v>1</v>
      </c>
      <c r="R153" s="265">
        <v>2</v>
      </c>
      <c r="S153" s="265">
        <f t="shared" si="38"/>
        <v>2.5</v>
      </c>
      <c r="T153" s="265">
        <f t="shared" si="39"/>
        <v>3</v>
      </c>
      <c r="U153" s="265">
        <v>3</v>
      </c>
      <c r="V153" s="265">
        <v>3</v>
      </c>
      <c r="W153" s="265">
        <v>114.34</v>
      </c>
      <c r="X153" s="265">
        <v>150.81</v>
      </c>
      <c r="Y153" s="384">
        <v>159.94999999999999</v>
      </c>
      <c r="Z153" s="265">
        <f>'SKLOP A'!J160</f>
        <v>0</v>
      </c>
      <c r="AA153" s="265">
        <v>114.34</v>
      </c>
      <c r="AB153" s="265">
        <v>1.4</v>
      </c>
      <c r="AC153" s="265">
        <f t="shared" si="40"/>
        <v>160.08000000000001</v>
      </c>
      <c r="AD153" s="265">
        <v>1.1000000000000001</v>
      </c>
      <c r="AE153" s="266">
        <v>165.89100000000002</v>
      </c>
      <c r="AF153" s="265">
        <v>1.1000000000000001</v>
      </c>
      <c r="AG153" s="266">
        <f t="shared" si="37"/>
        <v>175.94499999999999</v>
      </c>
      <c r="AH153" s="265">
        <f t="shared" si="41"/>
        <v>160.08000000000001</v>
      </c>
      <c r="AI153" s="358"/>
      <c r="AJ153" s="405">
        <f t="shared" si="42"/>
        <v>331.78200000000004</v>
      </c>
      <c r="AK153" s="349"/>
      <c r="AL153" s="456">
        <f t="shared" si="43"/>
        <v>527.83500000000004</v>
      </c>
      <c r="AM153" s="498"/>
      <c r="AN153" s="330">
        <v>150.81</v>
      </c>
      <c r="AO153" s="330"/>
      <c r="AP153" s="330">
        <v>319.89999999999998</v>
      </c>
      <c r="AQ153" s="330"/>
      <c r="AR153" s="467">
        <f t="shared" si="44"/>
        <v>0</v>
      </c>
      <c r="AS153" s="267"/>
      <c r="AT153" s="271"/>
      <c r="AU153" s="271"/>
      <c r="AV153" s="271"/>
      <c r="AW153" s="271"/>
    </row>
    <row r="154" spans="1:49" ht="14.45" customHeight="1" x14ac:dyDescent="0.2">
      <c r="A154" s="262">
        <v>153</v>
      </c>
      <c r="B154" s="255">
        <v>150</v>
      </c>
      <c r="C154" s="256"/>
      <c r="D154" s="257">
        <v>100</v>
      </c>
      <c r="E154" s="258"/>
      <c r="F154" s="263" t="s">
        <v>1493</v>
      </c>
      <c r="G154" s="47">
        <v>4</v>
      </c>
      <c r="H154" s="47" t="s">
        <v>661</v>
      </c>
      <c r="I154" s="435">
        <v>9152</v>
      </c>
      <c r="J154" s="276">
        <v>204109830</v>
      </c>
      <c r="K154" s="434">
        <v>0</v>
      </c>
      <c r="L154" s="434">
        <f t="shared" si="36"/>
        <v>204109830</v>
      </c>
      <c r="M154" s="436" t="s">
        <v>1504</v>
      </c>
      <c r="N154" s="259"/>
      <c r="O154" s="263" t="s">
        <v>9</v>
      </c>
      <c r="P154" s="259" t="s">
        <v>15</v>
      </c>
      <c r="Q154" s="274">
        <v>1</v>
      </c>
      <c r="R154" s="265">
        <v>2</v>
      </c>
      <c r="S154" s="265">
        <f t="shared" si="38"/>
        <v>2.5</v>
      </c>
      <c r="T154" s="265">
        <f t="shared" si="39"/>
        <v>3</v>
      </c>
      <c r="U154" s="265">
        <v>3</v>
      </c>
      <c r="V154" s="265">
        <v>3</v>
      </c>
      <c r="W154" s="265">
        <v>143.55000000000001</v>
      </c>
      <c r="X154" s="265">
        <v>189.3</v>
      </c>
      <c r="Y154" s="384">
        <v>201.92</v>
      </c>
      <c r="Z154" s="265">
        <f>'SKLOP A'!J161</f>
        <v>0</v>
      </c>
      <c r="AA154" s="265">
        <v>143.55000000000001</v>
      </c>
      <c r="AB154" s="265">
        <v>1.4</v>
      </c>
      <c r="AC154" s="265">
        <f t="shared" si="40"/>
        <v>200.97</v>
      </c>
      <c r="AD154" s="265">
        <v>1.1000000000000001</v>
      </c>
      <c r="AE154" s="266">
        <v>208.23000000000002</v>
      </c>
      <c r="AF154" s="265">
        <v>1.1000000000000001</v>
      </c>
      <c r="AG154" s="266">
        <f t="shared" si="37"/>
        <v>222.11199999999999</v>
      </c>
      <c r="AH154" s="265">
        <f t="shared" si="41"/>
        <v>200.97</v>
      </c>
      <c r="AI154" s="358"/>
      <c r="AJ154" s="405">
        <f t="shared" si="42"/>
        <v>416.46000000000004</v>
      </c>
      <c r="AK154" s="349"/>
      <c r="AL154" s="456">
        <f t="shared" si="43"/>
        <v>666.33600000000001</v>
      </c>
      <c r="AM154" s="498"/>
      <c r="AN154" s="330">
        <v>189.3</v>
      </c>
      <c r="AO154" s="330"/>
      <c r="AP154" s="330">
        <v>403.84</v>
      </c>
      <c r="AQ154" s="330"/>
      <c r="AR154" s="467">
        <f t="shared" si="44"/>
        <v>0</v>
      </c>
      <c r="AS154" s="267"/>
      <c r="AT154" s="271"/>
      <c r="AU154" s="271"/>
      <c r="AV154" s="271"/>
      <c r="AW154" s="271"/>
    </row>
    <row r="155" spans="1:49" ht="14.45" customHeight="1" x14ac:dyDescent="0.2">
      <c r="A155" s="262">
        <v>154</v>
      </c>
      <c r="B155" s="255">
        <v>151</v>
      </c>
      <c r="C155" s="256"/>
      <c r="D155" s="257">
        <v>101</v>
      </c>
      <c r="E155" s="258"/>
      <c r="F155" s="263" t="s">
        <v>1493</v>
      </c>
      <c r="G155" s="47">
        <v>4</v>
      </c>
      <c r="H155" s="47" t="s">
        <v>661</v>
      </c>
      <c r="I155" s="435">
        <v>9156</v>
      </c>
      <c r="J155" s="276">
        <v>204110030</v>
      </c>
      <c r="K155" s="434">
        <v>0</v>
      </c>
      <c r="L155" s="434">
        <f t="shared" si="36"/>
        <v>204110030</v>
      </c>
      <c r="M155" s="436" t="s">
        <v>1505</v>
      </c>
      <c r="N155" s="259"/>
      <c r="O155" s="263" t="s">
        <v>9</v>
      </c>
      <c r="P155" s="259" t="s">
        <v>15</v>
      </c>
      <c r="Q155" s="264">
        <v>1</v>
      </c>
      <c r="R155" s="265">
        <v>2</v>
      </c>
      <c r="S155" s="265">
        <f t="shared" si="38"/>
        <v>2.5</v>
      </c>
      <c r="T155" s="265">
        <f t="shared" si="39"/>
        <v>3</v>
      </c>
      <c r="U155" s="265">
        <v>3</v>
      </c>
      <c r="V155" s="265">
        <v>3</v>
      </c>
      <c r="W155" s="265">
        <v>169.35</v>
      </c>
      <c r="X155" s="265">
        <v>223.35</v>
      </c>
      <c r="Y155" s="384">
        <v>238.24</v>
      </c>
      <c r="Z155" s="265">
        <f>'SKLOP A'!J162</f>
        <v>0</v>
      </c>
      <c r="AA155" s="265">
        <v>169.35</v>
      </c>
      <c r="AB155" s="265">
        <v>1.4</v>
      </c>
      <c r="AC155" s="265">
        <f t="shared" si="40"/>
        <v>237.09</v>
      </c>
      <c r="AD155" s="265">
        <v>1.1000000000000001</v>
      </c>
      <c r="AE155" s="266">
        <v>245.685</v>
      </c>
      <c r="AF155" s="265">
        <v>1.1000000000000001</v>
      </c>
      <c r="AG155" s="266">
        <f t="shared" si="37"/>
        <v>262.06400000000002</v>
      </c>
      <c r="AH155" s="265">
        <f t="shared" si="41"/>
        <v>237.09</v>
      </c>
      <c r="AI155" s="358"/>
      <c r="AJ155" s="405">
        <f t="shared" si="42"/>
        <v>491.37</v>
      </c>
      <c r="AK155" s="349"/>
      <c r="AL155" s="456">
        <f t="shared" si="43"/>
        <v>786.19200000000001</v>
      </c>
      <c r="AM155" s="498"/>
      <c r="AN155" s="330">
        <v>223.35</v>
      </c>
      <c r="AO155" s="330"/>
      <c r="AP155" s="330">
        <v>476.48</v>
      </c>
      <c r="AQ155" s="330"/>
      <c r="AR155" s="467">
        <f t="shared" si="44"/>
        <v>0</v>
      </c>
      <c r="AS155" s="267"/>
      <c r="AT155" s="271"/>
      <c r="AU155" s="271"/>
      <c r="AV155" s="271"/>
      <c r="AW155" s="271"/>
    </row>
    <row r="156" spans="1:49" ht="14.45" customHeight="1" x14ac:dyDescent="0.2">
      <c r="A156" s="262">
        <v>155</v>
      </c>
      <c r="B156" s="255">
        <v>152</v>
      </c>
      <c r="C156" s="256"/>
      <c r="D156" s="257">
        <v>102</v>
      </c>
      <c r="E156" s="258"/>
      <c r="F156" s="263" t="s">
        <v>1493</v>
      </c>
      <c r="G156" s="47">
        <v>4</v>
      </c>
      <c r="H156" s="47" t="s">
        <v>661</v>
      </c>
      <c r="I156" s="435">
        <v>9381</v>
      </c>
      <c r="J156" s="276">
        <v>204122800</v>
      </c>
      <c r="K156" s="434">
        <v>0</v>
      </c>
      <c r="L156" s="434">
        <f t="shared" si="36"/>
        <v>204122800</v>
      </c>
      <c r="M156" s="436" t="s">
        <v>1506</v>
      </c>
      <c r="N156" s="259"/>
      <c r="O156" s="263" t="s">
        <v>9</v>
      </c>
      <c r="P156" s="259" t="s">
        <v>15</v>
      </c>
      <c r="Q156" s="274">
        <v>1</v>
      </c>
      <c r="R156" s="265">
        <v>2</v>
      </c>
      <c r="S156" s="265">
        <f t="shared" si="38"/>
        <v>2.5</v>
      </c>
      <c r="T156" s="265">
        <f t="shared" si="39"/>
        <v>3</v>
      </c>
      <c r="U156" s="265">
        <v>3</v>
      </c>
      <c r="V156" s="265">
        <v>3</v>
      </c>
      <c r="W156" s="265">
        <v>199.92</v>
      </c>
      <c r="X156" s="265">
        <v>263.76</v>
      </c>
      <c r="Y156" s="384">
        <v>282.60000000000002</v>
      </c>
      <c r="Z156" s="265">
        <f>'SKLOP A'!J163</f>
        <v>0</v>
      </c>
      <c r="AA156" s="265">
        <v>199.92</v>
      </c>
      <c r="AB156" s="265">
        <v>1.4</v>
      </c>
      <c r="AC156" s="265">
        <f t="shared" si="40"/>
        <v>279.89</v>
      </c>
      <c r="AD156" s="265">
        <v>1.1000000000000001</v>
      </c>
      <c r="AE156" s="266">
        <v>290.13600000000002</v>
      </c>
      <c r="AF156" s="265">
        <v>1.1000000000000001</v>
      </c>
      <c r="AG156" s="266">
        <f t="shared" si="37"/>
        <v>310.86000000000007</v>
      </c>
      <c r="AH156" s="265">
        <f t="shared" si="41"/>
        <v>279.89</v>
      </c>
      <c r="AI156" s="358"/>
      <c r="AJ156" s="405">
        <f t="shared" si="42"/>
        <v>580.27200000000005</v>
      </c>
      <c r="AK156" s="349"/>
      <c r="AL156" s="456">
        <f t="shared" si="43"/>
        <v>932.58000000000015</v>
      </c>
      <c r="AM156" s="498"/>
      <c r="AN156" s="330">
        <v>263.76</v>
      </c>
      <c r="AO156" s="330"/>
      <c r="AP156" s="330">
        <v>565.20000000000005</v>
      </c>
      <c r="AQ156" s="330"/>
      <c r="AR156" s="467">
        <f t="shared" si="44"/>
        <v>0</v>
      </c>
      <c r="AS156" s="267"/>
      <c r="AT156" s="271"/>
      <c r="AU156" s="271"/>
      <c r="AV156" s="271"/>
      <c r="AW156" s="271"/>
    </row>
    <row r="157" spans="1:49" ht="14.45" customHeight="1" x14ac:dyDescent="0.2">
      <c r="A157" s="262">
        <v>156</v>
      </c>
      <c r="B157" s="255">
        <v>153</v>
      </c>
      <c r="C157" s="256"/>
      <c r="D157" s="257">
        <v>103</v>
      </c>
      <c r="E157" s="258"/>
      <c r="F157" s="263" t="s">
        <v>1493</v>
      </c>
      <c r="G157" s="47">
        <v>4</v>
      </c>
      <c r="H157" s="47" t="s">
        <v>661</v>
      </c>
      <c r="I157" s="435">
        <v>9143</v>
      </c>
      <c r="J157" s="276">
        <v>204123200</v>
      </c>
      <c r="K157" s="434">
        <v>0</v>
      </c>
      <c r="L157" s="434">
        <f t="shared" si="36"/>
        <v>204123200</v>
      </c>
      <c r="M157" s="436" t="s">
        <v>1507</v>
      </c>
      <c r="N157" s="259"/>
      <c r="O157" s="263" t="s">
        <v>9</v>
      </c>
      <c r="P157" s="259" t="s">
        <v>15</v>
      </c>
      <c r="Q157" s="264">
        <v>1</v>
      </c>
      <c r="R157" s="265">
        <v>2</v>
      </c>
      <c r="S157" s="265">
        <f t="shared" si="38"/>
        <v>2.5</v>
      </c>
      <c r="T157" s="265">
        <f t="shared" si="39"/>
        <v>3</v>
      </c>
      <c r="U157" s="265">
        <v>3</v>
      </c>
      <c r="V157" s="265">
        <v>3</v>
      </c>
      <c r="W157" s="265">
        <v>298.76</v>
      </c>
      <c r="X157" s="265">
        <v>393.96</v>
      </c>
      <c r="Y157" s="384">
        <v>393.96</v>
      </c>
      <c r="Z157" s="265">
        <f>'SKLOP A'!J164</f>
        <v>0</v>
      </c>
      <c r="AA157" s="265">
        <v>298.76</v>
      </c>
      <c r="AB157" s="265">
        <v>1.4</v>
      </c>
      <c r="AC157" s="265">
        <f t="shared" si="40"/>
        <v>418.26</v>
      </c>
      <c r="AD157" s="265">
        <v>1.1000000000000001</v>
      </c>
      <c r="AE157" s="266">
        <v>433.35599999999999</v>
      </c>
      <c r="AF157" s="265">
        <v>1.1000000000000001</v>
      </c>
      <c r="AG157" s="266">
        <f t="shared" si="37"/>
        <v>433.35599999999999</v>
      </c>
      <c r="AH157" s="265">
        <f t="shared" si="41"/>
        <v>418.26</v>
      </c>
      <c r="AI157" s="358"/>
      <c r="AJ157" s="405">
        <f t="shared" si="42"/>
        <v>866.71199999999999</v>
      </c>
      <c r="AK157" s="349"/>
      <c r="AL157" s="456">
        <f t="shared" si="43"/>
        <v>1300.068</v>
      </c>
      <c r="AM157" s="498"/>
      <c r="AN157" s="330">
        <v>393.96</v>
      </c>
      <c r="AO157" s="330"/>
      <c r="AP157" s="330">
        <v>787.92</v>
      </c>
      <c r="AQ157" s="330"/>
      <c r="AR157" s="467">
        <f t="shared" si="44"/>
        <v>0</v>
      </c>
      <c r="AS157" s="267"/>
      <c r="AT157" s="271"/>
      <c r="AU157" s="271"/>
      <c r="AV157" s="271"/>
      <c r="AW157" s="271"/>
    </row>
    <row r="158" spans="1:49" ht="14.45" customHeight="1" x14ac:dyDescent="0.2">
      <c r="A158" s="262">
        <v>157</v>
      </c>
      <c r="B158" s="255">
        <v>154</v>
      </c>
      <c r="C158" s="256"/>
      <c r="D158" s="257">
        <v>104</v>
      </c>
      <c r="E158" s="258"/>
      <c r="F158" s="263" t="s">
        <v>1493</v>
      </c>
      <c r="G158" s="47">
        <v>4</v>
      </c>
      <c r="H158" s="47" t="s">
        <v>661</v>
      </c>
      <c r="I158" s="435">
        <v>9144</v>
      </c>
      <c r="J158" s="276">
        <v>204124030</v>
      </c>
      <c r="K158" s="434">
        <v>0</v>
      </c>
      <c r="L158" s="434">
        <f t="shared" si="36"/>
        <v>204124030</v>
      </c>
      <c r="M158" s="436" t="s">
        <v>1508</v>
      </c>
      <c r="N158" s="259"/>
      <c r="O158" s="263" t="s">
        <v>9</v>
      </c>
      <c r="P158" s="259" t="s">
        <v>15</v>
      </c>
      <c r="Q158" s="264">
        <v>1</v>
      </c>
      <c r="R158" s="265">
        <v>2</v>
      </c>
      <c r="S158" s="265">
        <f t="shared" si="38"/>
        <v>2.5</v>
      </c>
      <c r="T158" s="265">
        <f t="shared" si="39"/>
        <v>3</v>
      </c>
      <c r="U158" s="265">
        <v>3</v>
      </c>
      <c r="V158" s="265">
        <v>3</v>
      </c>
      <c r="W158" s="265">
        <v>307.3</v>
      </c>
      <c r="X158" s="265">
        <v>405.3</v>
      </c>
      <c r="Y158" s="384">
        <v>405.3</v>
      </c>
      <c r="Z158" s="265">
        <f>'SKLOP A'!J165</f>
        <v>0</v>
      </c>
      <c r="AA158" s="265">
        <v>307.3</v>
      </c>
      <c r="AB158" s="265">
        <v>1.4</v>
      </c>
      <c r="AC158" s="265">
        <f t="shared" si="40"/>
        <v>430.22</v>
      </c>
      <c r="AD158" s="265">
        <v>1.1000000000000001</v>
      </c>
      <c r="AE158" s="266">
        <v>445.83000000000004</v>
      </c>
      <c r="AF158" s="265">
        <v>1.1000000000000001</v>
      </c>
      <c r="AG158" s="266">
        <f t="shared" si="37"/>
        <v>445.83000000000004</v>
      </c>
      <c r="AH158" s="265">
        <f t="shared" si="41"/>
        <v>430.22</v>
      </c>
      <c r="AI158" s="358"/>
      <c r="AJ158" s="405">
        <f t="shared" si="42"/>
        <v>891.66000000000008</v>
      </c>
      <c r="AK158" s="349"/>
      <c r="AL158" s="456">
        <f t="shared" si="43"/>
        <v>1337.4900000000002</v>
      </c>
      <c r="AM158" s="498"/>
      <c r="AN158" s="330">
        <v>405.3</v>
      </c>
      <c r="AO158" s="330"/>
      <c r="AP158" s="330">
        <v>810.6</v>
      </c>
      <c r="AQ158" s="330"/>
      <c r="AR158" s="467">
        <f t="shared" si="44"/>
        <v>0</v>
      </c>
      <c r="AS158" s="267"/>
      <c r="AT158" s="271"/>
      <c r="AU158" s="271"/>
      <c r="AV158" s="271"/>
      <c r="AW158" s="271"/>
    </row>
    <row r="159" spans="1:49" ht="14.45" customHeight="1" x14ac:dyDescent="0.2">
      <c r="A159" s="262">
        <v>158</v>
      </c>
      <c r="B159" s="255">
        <v>155</v>
      </c>
      <c r="C159" s="256"/>
      <c r="D159" s="257">
        <v>105</v>
      </c>
      <c r="E159" s="258"/>
      <c r="F159" s="263" t="s">
        <v>1493</v>
      </c>
      <c r="G159" s="47">
        <v>4</v>
      </c>
      <c r="H159" s="47" t="s">
        <v>661</v>
      </c>
      <c r="I159" s="435">
        <v>3405</v>
      </c>
      <c r="J159" s="276">
        <v>204127000</v>
      </c>
      <c r="K159" s="434">
        <v>0</v>
      </c>
      <c r="L159" s="434">
        <f t="shared" si="36"/>
        <v>204127000</v>
      </c>
      <c r="M159" s="436" t="s">
        <v>1509</v>
      </c>
      <c r="N159" s="259"/>
      <c r="O159" s="263" t="s">
        <v>9</v>
      </c>
      <c r="P159" s="259" t="s">
        <v>15</v>
      </c>
      <c r="Q159" s="264">
        <v>1</v>
      </c>
      <c r="R159" s="265">
        <v>2</v>
      </c>
      <c r="S159" s="265">
        <f t="shared" si="38"/>
        <v>2.5</v>
      </c>
      <c r="T159" s="265">
        <f t="shared" si="39"/>
        <v>3</v>
      </c>
      <c r="U159" s="265">
        <v>3</v>
      </c>
      <c r="V159" s="265">
        <v>3</v>
      </c>
      <c r="W159" s="265">
        <v>383.88</v>
      </c>
      <c r="X159" s="265">
        <v>506.38</v>
      </c>
      <c r="Y159" s="384">
        <v>506.38</v>
      </c>
      <c r="Z159" s="265">
        <f>'SKLOP A'!J166</f>
        <v>0</v>
      </c>
      <c r="AA159" s="265">
        <v>383.88</v>
      </c>
      <c r="AB159" s="265">
        <v>1.4</v>
      </c>
      <c r="AC159" s="265">
        <f t="shared" si="40"/>
        <v>537.42999999999995</v>
      </c>
      <c r="AD159" s="265">
        <v>1.1000000000000001</v>
      </c>
      <c r="AE159" s="266">
        <v>557.01800000000003</v>
      </c>
      <c r="AF159" s="265">
        <v>1.1000000000000001</v>
      </c>
      <c r="AG159" s="266">
        <f t="shared" si="37"/>
        <v>557.01800000000003</v>
      </c>
      <c r="AH159" s="265">
        <f t="shared" si="41"/>
        <v>537.42999999999995</v>
      </c>
      <c r="AI159" s="358"/>
      <c r="AJ159" s="405">
        <f t="shared" si="42"/>
        <v>1114.0360000000001</v>
      </c>
      <c r="AK159" s="349"/>
      <c r="AL159" s="456">
        <f t="shared" si="43"/>
        <v>1671.0540000000001</v>
      </c>
      <c r="AM159" s="498"/>
      <c r="AN159" s="330">
        <v>506.38</v>
      </c>
      <c r="AO159" s="330"/>
      <c r="AP159" s="330">
        <v>1012.76</v>
      </c>
      <c r="AQ159" s="330"/>
      <c r="AR159" s="467">
        <f t="shared" si="44"/>
        <v>0</v>
      </c>
      <c r="AS159" s="267"/>
      <c r="AT159" s="271"/>
      <c r="AU159" s="271"/>
      <c r="AV159" s="271"/>
      <c r="AW159" s="271"/>
    </row>
    <row r="160" spans="1:49" ht="14.45" customHeight="1" x14ac:dyDescent="0.2">
      <c r="A160" s="262">
        <v>159</v>
      </c>
      <c r="B160" s="255">
        <v>156</v>
      </c>
      <c r="C160" s="256">
        <v>96</v>
      </c>
      <c r="D160" s="257">
        <v>131</v>
      </c>
      <c r="E160" s="258">
        <v>394</v>
      </c>
      <c r="F160" s="259" t="s">
        <v>364</v>
      </c>
      <c r="G160" s="47">
        <v>4</v>
      </c>
      <c r="H160" s="47" t="s">
        <v>661</v>
      </c>
      <c r="I160" s="303">
        <v>3300</v>
      </c>
      <c r="J160" s="424" t="s">
        <v>365</v>
      </c>
      <c r="K160" s="434">
        <v>0</v>
      </c>
      <c r="L160" s="434">
        <f t="shared" si="36"/>
        <v>204500420</v>
      </c>
      <c r="M160" s="90" t="s">
        <v>366</v>
      </c>
      <c r="N160" s="259"/>
      <c r="O160" s="263" t="s">
        <v>9</v>
      </c>
      <c r="P160" s="259" t="s">
        <v>15</v>
      </c>
      <c r="Q160" s="274">
        <v>1</v>
      </c>
      <c r="R160" s="265">
        <v>2</v>
      </c>
      <c r="S160" s="265">
        <f t="shared" si="38"/>
        <v>2.5</v>
      </c>
      <c r="T160" s="265">
        <f t="shared" si="39"/>
        <v>3</v>
      </c>
      <c r="U160" s="265">
        <v>3</v>
      </c>
      <c r="V160" s="265">
        <v>3</v>
      </c>
      <c r="W160" s="265">
        <v>19.350000000000001</v>
      </c>
      <c r="X160" s="265">
        <v>27.02</v>
      </c>
      <c r="Y160" s="384">
        <v>30.48</v>
      </c>
      <c r="Z160" s="265">
        <f>'SKLOP A'!J167</f>
        <v>0</v>
      </c>
      <c r="AA160" s="265">
        <v>19.350000000000001</v>
      </c>
      <c r="AB160" s="265">
        <v>1.4</v>
      </c>
      <c r="AC160" s="265">
        <f t="shared" si="40"/>
        <v>27.09</v>
      </c>
      <c r="AD160" s="265">
        <v>1.1000000000000001</v>
      </c>
      <c r="AE160" s="266">
        <v>29.722000000000001</v>
      </c>
      <c r="AF160" s="265">
        <v>1.1000000000000001</v>
      </c>
      <c r="AG160" s="266">
        <f t="shared" si="37"/>
        <v>33.528000000000006</v>
      </c>
      <c r="AH160" s="265">
        <f t="shared" si="41"/>
        <v>27.09</v>
      </c>
      <c r="AI160" s="358"/>
      <c r="AJ160" s="405">
        <f t="shared" si="42"/>
        <v>59.444000000000003</v>
      </c>
      <c r="AK160" s="349"/>
      <c r="AL160" s="456">
        <f t="shared" si="43"/>
        <v>100.58400000000002</v>
      </c>
      <c r="AM160" s="498"/>
      <c r="AN160" s="330">
        <v>27.02</v>
      </c>
      <c r="AO160" s="330"/>
      <c r="AP160" s="330">
        <v>60.96</v>
      </c>
      <c r="AQ160" s="330"/>
      <c r="AR160" s="467">
        <f t="shared" si="44"/>
        <v>0</v>
      </c>
      <c r="AS160" s="267"/>
      <c r="AT160" s="271"/>
      <c r="AU160" s="271"/>
      <c r="AV160" s="271"/>
      <c r="AW160" s="271"/>
    </row>
    <row r="161" spans="1:49" ht="14.45" customHeight="1" x14ac:dyDescent="0.2">
      <c r="A161" s="262">
        <v>160</v>
      </c>
      <c r="B161" s="255">
        <v>157</v>
      </c>
      <c r="C161" s="256">
        <v>97</v>
      </c>
      <c r="D161" s="257">
        <v>132</v>
      </c>
      <c r="E161" s="258">
        <v>395</v>
      </c>
      <c r="F161" s="259" t="s">
        <v>364</v>
      </c>
      <c r="G161" s="20">
        <v>4</v>
      </c>
      <c r="H161" s="47" t="s">
        <v>661</v>
      </c>
      <c r="I161" s="260">
        <v>3301</v>
      </c>
      <c r="J161" s="261" t="s">
        <v>367</v>
      </c>
      <c r="K161" s="262">
        <v>0</v>
      </c>
      <c r="L161" s="262">
        <f t="shared" si="36"/>
        <v>204500620</v>
      </c>
      <c r="M161" s="259" t="s">
        <v>368</v>
      </c>
      <c r="N161" s="259"/>
      <c r="O161" s="263" t="s">
        <v>9</v>
      </c>
      <c r="P161" s="259" t="s">
        <v>15</v>
      </c>
      <c r="Q161" s="274">
        <v>3</v>
      </c>
      <c r="R161" s="265">
        <v>6</v>
      </c>
      <c r="S161" s="265">
        <f t="shared" si="38"/>
        <v>7.5</v>
      </c>
      <c r="T161" s="265">
        <f t="shared" si="39"/>
        <v>8</v>
      </c>
      <c r="U161" s="265">
        <v>8</v>
      </c>
      <c r="V161" s="265">
        <v>8</v>
      </c>
      <c r="W161" s="265">
        <v>25.22</v>
      </c>
      <c r="X161" s="265">
        <v>34.56</v>
      </c>
      <c r="Y161" s="384">
        <v>36.479999999999997</v>
      </c>
      <c r="Z161" s="265">
        <f>'SKLOP A'!J168</f>
        <v>0</v>
      </c>
      <c r="AA161" s="265">
        <v>25.22</v>
      </c>
      <c r="AB161" s="265">
        <v>1.4</v>
      </c>
      <c r="AC161" s="265">
        <f t="shared" si="40"/>
        <v>35.31</v>
      </c>
      <c r="AD161" s="265">
        <v>1.1000000000000001</v>
      </c>
      <c r="AE161" s="266">
        <v>38.016000000000005</v>
      </c>
      <c r="AF161" s="265">
        <v>1.1000000000000001</v>
      </c>
      <c r="AG161" s="266">
        <f t="shared" si="37"/>
        <v>40.128</v>
      </c>
      <c r="AH161" s="265">
        <f t="shared" si="41"/>
        <v>105.93</v>
      </c>
      <c r="AI161" s="358"/>
      <c r="AJ161" s="405">
        <f t="shared" si="42"/>
        <v>228.09600000000003</v>
      </c>
      <c r="AK161" s="349"/>
      <c r="AL161" s="456">
        <f t="shared" si="43"/>
        <v>321.024</v>
      </c>
      <c r="AM161" s="498"/>
      <c r="AN161" s="330">
        <v>103.68</v>
      </c>
      <c r="AO161" s="330"/>
      <c r="AP161" s="330">
        <v>218.88</v>
      </c>
      <c r="AQ161" s="330"/>
      <c r="AR161" s="467">
        <f t="shared" si="44"/>
        <v>0</v>
      </c>
      <c r="AS161" s="267"/>
      <c r="AT161" s="271"/>
      <c r="AU161" s="271"/>
      <c r="AV161" s="271"/>
      <c r="AW161" s="271"/>
    </row>
    <row r="162" spans="1:49" ht="14.45" customHeight="1" x14ac:dyDescent="0.2">
      <c r="A162" s="262">
        <v>161</v>
      </c>
      <c r="B162" s="255">
        <v>158</v>
      </c>
      <c r="C162" s="256">
        <v>98</v>
      </c>
      <c r="D162" s="257">
        <v>133</v>
      </c>
      <c r="E162" s="258">
        <v>396</v>
      </c>
      <c r="F162" s="259" t="s">
        <v>364</v>
      </c>
      <c r="G162" s="47">
        <v>4</v>
      </c>
      <c r="H162" s="47" t="s">
        <v>661</v>
      </c>
      <c r="I162" s="303">
        <v>3302</v>
      </c>
      <c r="J162" s="424" t="s">
        <v>369</v>
      </c>
      <c r="K162" s="434">
        <v>0</v>
      </c>
      <c r="L162" s="434">
        <f t="shared" si="36"/>
        <v>204501030</v>
      </c>
      <c r="M162" s="90" t="s">
        <v>370</v>
      </c>
      <c r="N162" s="259"/>
      <c r="O162" s="263" t="s">
        <v>9</v>
      </c>
      <c r="P162" s="259" t="s">
        <v>15</v>
      </c>
      <c r="Q162" s="274">
        <v>2</v>
      </c>
      <c r="R162" s="265">
        <v>4</v>
      </c>
      <c r="S162" s="265">
        <f t="shared" si="38"/>
        <v>5</v>
      </c>
      <c r="T162" s="265">
        <f t="shared" si="39"/>
        <v>5</v>
      </c>
      <c r="U162" s="265">
        <v>5</v>
      </c>
      <c r="V162" s="265">
        <v>5</v>
      </c>
      <c r="W162" s="265">
        <v>25.25</v>
      </c>
      <c r="X162" s="265">
        <v>34.58</v>
      </c>
      <c r="Y162" s="384">
        <v>36.58</v>
      </c>
      <c r="Z162" s="265">
        <f>'SKLOP A'!J169</f>
        <v>0</v>
      </c>
      <c r="AA162" s="265">
        <v>25.25</v>
      </c>
      <c r="AB162" s="265">
        <v>1.4</v>
      </c>
      <c r="AC162" s="265">
        <f t="shared" si="40"/>
        <v>35.35</v>
      </c>
      <c r="AD162" s="265">
        <v>1.1000000000000001</v>
      </c>
      <c r="AE162" s="266">
        <v>38.038000000000004</v>
      </c>
      <c r="AF162" s="265">
        <v>1.1000000000000001</v>
      </c>
      <c r="AG162" s="266">
        <f t="shared" si="37"/>
        <v>40.238</v>
      </c>
      <c r="AH162" s="265">
        <f t="shared" si="41"/>
        <v>70.7</v>
      </c>
      <c r="AI162" s="358"/>
      <c r="AJ162" s="405">
        <f t="shared" si="42"/>
        <v>152.15200000000002</v>
      </c>
      <c r="AK162" s="349"/>
      <c r="AL162" s="456">
        <f t="shared" si="43"/>
        <v>201.19</v>
      </c>
      <c r="AM162" s="498"/>
      <c r="AN162" s="330">
        <v>69.16</v>
      </c>
      <c r="AO162" s="330"/>
      <c r="AP162" s="330">
        <v>146.32</v>
      </c>
      <c r="AQ162" s="330"/>
      <c r="AR162" s="467">
        <f t="shared" si="44"/>
        <v>0</v>
      </c>
      <c r="AS162" s="267"/>
      <c r="AT162" s="271"/>
      <c r="AU162" s="271"/>
      <c r="AV162" s="271"/>
      <c r="AW162" s="271"/>
    </row>
    <row r="163" spans="1:49" ht="14.45" customHeight="1" x14ac:dyDescent="0.2">
      <c r="A163" s="262">
        <v>162</v>
      </c>
      <c r="B163" s="255">
        <v>159</v>
      </c>
      <c r="C163" s="256">
        <v>99</v>
      </c>
      <c r="D163" s="257">
        <v>134</v>
      </c>
      <c r="E163" s="258">
        <v>397</v>
      </c>
      <c r="F163" s="259" t="s">
        <v>364</v>
      </c>
      <c r="G163" s="47">
        <v>4</v>
      </c>
      <c r="H163" s="47" t="s">
        <v>661</v>
      </c>
      <c r="I163" s="303">
        <v>3303</v>
      </c>
      <c r="J163" s="424" t="s">
        <v>371</v>
      </c>
      <c r="K163" s="434">
        <v>0</v>
      </c>
      <c r="L163" s="434">
        <f t="shared" si="36"/>
        <v>204501220</v>
      </c>
      <c r="M163" s="90" t="s">
        <v>372</v>
      </c>
      <c r="N163" s="259"/>
      <c r="O163" s="263" t="s">
        <v>9</v>
      </c>
      <c r="P163" s="259" t="s">
        <v>15</v>
      </c>
      <c r="Q163" s="274">
        <v>1</v>
      </c>
      <c r="R163" s="265">
        <v>2</v>
      </c>
      <c r="S163" s="265">
        <f t="shared" si="38"/>
        <v>2.5</v>
      </c>
      <c r="T163" s="265">
        <f t="shared" si="39"/>
        <v>3</v>
      </c>
      <c r="U163" s="265">
        <v>3</v>
      </c>
      <c r="V163" s="265">
        <v>3</v>
      </c>
      <c r="W163" s="265">
        <v>27.04</v>
      </c>
      <c r="X163" s="265">
        <v>36.14</v>
      </c>
      <c r="Y163" s="384">
        <v>38.229999999999997</v>
      </c>
      <c r="Z163" s="265">
        <f>'SKLOP A'!J170</f>
        <v>0</v>
      </c>
      <c r="AA163" s="265">
        <v>27.04</v>
      </c>
      <c r="AB163" s="265">
        <v>1.4</v>
      </c>
      <c r="AC163" s="265">
        <f t="shared" si="40"/>
        <v>37.86</v>
      </c>
      <c r="AD163" s="265">
        <v>1.1000000000000001</v>
      </c>
      <c r="AE163" s="266">
        <v>39.754000000000005</v>
      </c>
      <c r="AF163" s="265">
        <v>1.1000000000000001</v>
      </c>
      <c r="AG163" s="266">
        <f t="shared" si="37"/>
        <v>42.052999999999997</v>
      </c>
      <c r="AH163" s="265">
        <f t="shared" si="41"/>
        <v>37.86</v>
      </c>
      <c r="AI163" s="358"/>
      <c r="AJ163" s="405">
        <f t="shared" si="42"/>
        <v>79.50800000000001</v>
      </c>
      <c r="AK163" s="349"/>
      <c r="AL163" s="456">
        <f t="shared" si="43"/>
        <v>126.15899999999999</v>
      </c>
      <c r="AM163" s="498"/>
      <c r="AN163" s="330">
        <v>36.14</v>
      </c>
      <c r="AO163" s="330"/>
      <c r="AP163" s="330">
        <v>76.459999999999994</v>
      </c>
      <c r="AQ163" s="330"/>
      <c r="AR163" s="467">
        <f t="shared" si="44"/>
        <v>0</v>
      </c>
      <c r="AS163" s="267"/>
      <c r="AT163" s="271"/>
      <c r="AU163" s="271"/>
      <c r="AV163" s="271"/>
      <c r="AW163" s="271"/>
    </row>
    <row r="164" spans="1:49" ht="14.45" customHeight="1" x14ac:dyDescent="0.2">
      <c r="A164" s="262">
        <v>163</v>
      </c>
      <c r="B164" s="255">
        <v>160</v>
      </c>
      <c r="C164" s="256">
        <v>100</v>
      </c>
      <c r="D164" s="257">
        <v>135</v>
      </c>
      <c r="E164" s="258">
        <v>398</v>
      </c>
      <c r="F164" s="259" t="s">
        <v>364</v>
      </c>
      <c r="G164" s="47">
        <v>4</v>
      </c>
      <c r="H164" s="47" t="s">
        <v>661</v>
      </c>
      <c r="I164" s="303">
        <v>3304</v>
      </c>
      <c r="J164" s="424" t="s">
        <v>373</v>
      </c>
      <c r="K164" s="434">
        <v>0</v>
      </c>
      <c r="L164" s="434">
        <f t="shared" si="36"/>
        <v>204501620</v>
      </c>
      <c r="M164" s="90" t="s">
        <v>374</v>
      </c>
      <c r="N164" s="259"/>
      <c r="O164" s="263" t="s">
        <v>9</v>
      </c>
      <c r="P164" s="259" t="s">
        <v>15</v>
      </c>
      <c r="Q164" s="274">
        <v>1</v>
      </c>
      <c r="R164" s="265">
        <v>2</v>
      </c>
      <c r="S164" s="265">
        <f t="shared" si="38"/>
        <v>2.5</v>
      </c>
      <c r="T164" s="265">
        <f t="shared" si="39"/>
        <v>3</v>
      </c>
      <c r="U164" s="265">
        <v>3</v>
      </c>
      <c r="V164" s="265">
        <v>3</v>
      </c>
      <c r="W164" s="265">
        <v>25.61</v>
      </c>
      <c r="X164" s="265">
        <v>34.07</v>
      </c>
      <c r="Y164" s="384">
        <v>36.25</v>
      </c>
      <c r="Z164" s="265">
        <f>'SKLOP A'!J171</f>
        <v>0</v>
      </c>
      <c r="AA164" s="265">
        <v>25.61</v>
      </c>
      <c r="AB164" s="265">
        <v>1.4</v>
      </c>
      <c r="AC164" s="265">
        <f t="shared" si="40"/>
        <v>35.85</v>
      </c>
      <c r="AD164" s="265">
        <v>1.1000000000000001</v>
      </c>
      <c r="AE164" s="266">
        <v>37.477000000000004</v>
      </c>
      <c r="AF164" s="265">
        <v>1.1000000000000001</v>
      </c>
      <c r="AG164" s="266">
        <f t="shared" si="37"/>
        <v>39.875</v>
      </c>
      <c r="AH164" s="265">
        <f t="shared" si="41"/>
        <v>35.85</v>
      </c>
      <c r="AI164" s="358"/>
      <c r="AJ164" s="405">
        <f t="shared" si="42"/>
        <v>74.954000000000008</v>
      </c>
      <c r="AK164" s="349"/>
      <c r="AL164" s="456">
        <f t="shared" si="43"/>
        <v>119.625</v>
      </c>
      <c r="AM164" s="498"/>
      <c r="AN164" s="330">
        <v>34.07</v>
      </c>
      <c r="AO164" s="330"/>
      <c r="AP164" s="330">
        <v>72.5</v>
      </c>
      <c r="AQ164" s="330"/>
      <c r="AR164" s="467">
        <f t="shared" si="44"/>
        <v>0</v>
      </c>
      <c r="AS164" s="267"/>
      <c r="AT164" s="271"/>
      <c r="AU164" s="271"/>
      <c r="AV164" s="271"/>
      <c r="AW164" s="271"/>
    </row>
    <row r="165" spans="1:49" ht="14.45" customHeight="1" x14ac:dyDescent="0.2">
      <c r="A165" s="262">
        <v>164</v>
      </c>
      <c r="B165" s="255">
        <v>161</v>
      </c>
      <c r="C165" s="256">
        <v>101</v>
      </c>
      <c r="D165" s="257">
        <v>136</v>
      </c>
      <c r="E165" s="258">
        <v>399</v>
      </c>
      <c r="F165" s="259" t="s">
        <v>364</v>
      </c>
      <c r="G165" s="47">
        <v>4</v>
      </c>
      <c r="H165" s="47" t="s">
        <v>661</v>
      </c>
      <c r="I165" s="303">
        <v>3305</v>
      </c>
      <c r="J165" s="424" t="s">
        <v>375</v>
      </c>
      <c r="K165" s="434">
        <v>0</v>
      </c>
      <c r="L165" s="434">
        <f t="shared" si="36"/>
        <v>204501830</v>
      </c>
      <c r="M165" s="90" t="s">
        <v>376</v>
      </c>
      <c r="N165" s="259"/>
      <c r="O165" s="263" t="s">
        <v>9</v>
      </c>
      <c r="P165" s="259" t="s">
        <v>15</v>
      </c>
      <c r="Q165" s="274">
        <v>3</v>
      </c>
      <c r="R165" s="265">
        <v>6</v>
      </c>
      <c r="S165" s="265">
        <f t="shared" si="38"/>
        <v>7.5</v>
      </c>
      <c r="T165" s="265">
        <f t="shared" si="39"/>
        <v>8</v>
      </c>
      <c r="U165" s="265">
        <v>8</v>
      </c>
      <c r="V165" s="265">
        <v>8</v>
      </c>
      <c r="W165" s="265">
        <v>27.82</v>
      </c>
      <c r="X165" s="265">
        <v>38.61</v>
      </c>
      <c r="Y165" s="384">
        <v>40.76</v>
      </c>
      <c r="Z165" s="265">
        <f>'SKLOP A'!J172</f>
        <v>0</v>
      </c>
      <c r="AA165" s="265">
        <v>27.82</v>
      </c>
      <c r="AB165" s="265">
        <v>1.4</v>
      </c>
      <c r="AC165" s="265">
        <f t="shared" si="40"/>
        <v>38.950000000000003</v>
      </c>
      <c r="AD165" s="265">
        <v>1.1000000000000001</v>
      </c>
      <c r="AE165" s="266">
        <v>42.471000000000004</v>
      </c>
      <c r="AF165" s="265">
        <v>1.1000000000000001</v>
      </c>
      <c r="AG165" s="266">
        <f t="shared" si="37"/>
        <v>44.835999999999999</v>
      </c>
      <c r="AH165" s="265">
        <f t="shared" si="41"/>
        <v>116.85000000000001</v>
      </c>
      <c r="AI165" s="358"/>
      <c r="AJ165" s="405">
        <f t="shared" si="42"/>
        <v>254.82600000000002</v>
      </c>
      <c r="AK165" s="349"/>
      <c r="AL165" s="456">
        <f t="shared" si="43"/>
        <v>358.68799999999999</v>
      </c>
      <c r="AM165" s="498"/>
      <c r="AN165" s="330">
        <v>115.83</v>
      </c>
      <c r="AO165" s="330"/>
      <c r="AP165" s="330">
        <v>244.56</v>
      </c>
      <c r="AQ165" s="330"/>
      <c r="AR165" s="467">
        <f t="shared" si="44"/>
        <v>0</v>
      </c>
      <c r="AS165" s="267"/>
      <c r="AT165" s="271"/>
      <c r="AU165" s="271"/>
      <c r="AV165" s="271"/>
      <c r="AW165" s="271"/>
    </row>
    <row r="166" spans="1:49" ht="14.45" customHeight="1" x14ac:dyDescent="0.2">
      <c r="A166" s="262">
        <v>165</v>
      </c>
      <c r="B166" s="255">
        <v>162</v>
      </c>
      <c r="C166" s="256"/>
      <c r="D166" s="257"/>
      <c r="E166" s="258"/>
      <c r="F166" s="263" t="s">
        <v>364</v>
      </c>
      <c r="G166" s="47">
        <v>4</v>
      </c>
      <c r="H166" s="47" t="s">
        <v>661</v>
      </c>
      <c r="I166" s="435">
        <v>2603</v>
      </c>
      <c r="J166" s="276">
        <v>204502400</v>
      </c>
      <c r="K166" s="434">
        <v>0</v>
      </c>
      <c r="L166" s="434">
        <f t="shared" si="36"/>
        <v>204502400</v>
      </c>
      <c r="M166" s="436" t="s">
        <v>1555</v>
      </c>
      <c r="N166" s="259"/>
      <c r="O166" s="263" t="s">
        <v>9</v>
      </c>
      <c r="P166" s="259" t="s">
        <v>15</v>
      </c>
      <c r="Q166" s="264">
        <v>1</v>
      </c>
      <c r="R166" s="265">
        <v>2</v>
      </c>
      <c r="S166" s="265">
        <f t="shared" si="38"/>
        <v>2.5</v>
      </c>
      <c r="T166" s="265">
        <f t="shared" si="39"/>
        <v>3</v>
      </c>
      <c r="U166" s="265">
        <v>3</v>
      </c>
      <c r="V166" s="265">
        <v>3</v>
      </c>
      <c r="W166" s="265">
        <v>32.85</v>
      </c>
      <c r="X166" s="265">
        <v>43.42</v>
      </c>
      <c r="Y166" s="384">
        <v>45.35</v>
      </c>
      <c r="Z166" s="265">
        <f>'SKLOP A'!J173</f>
        <v>0</v>
      </c>
      <c r="AA166" s="265">
        <v>32.85</v>
      </c>
      <c r="AB166" s="265">
        <v>1.4</v>
      </c>
      <c r="AC166" s="265">
        <f t="shared" si="40"/>
        <v>45.99</v>
      </c>
      <c r="AD166" s="265">
        <v>1.1000000000000001</v>
      </c>
      <c r="AE166" s="266">
        <v>47.762000000000008</v>
      </c>
      <c r="AF166" s="265">
        <v>1.1000000000000001</v>
      </c>
      <c r="AG166" s="266">
        <f t="shared" si="37"/>
        <v>49.885000000000005</v>
      </c>
      <c r="AH166" s="265">
        <f t="shared" si="41"/>
        <v>45.99</v>
      </c>
      <c r="AI166" s="358"/>
      <c r="AJ166" s="405">
        <f t="shared" si="42"/>
        <v>95.524000000000015</v>
      </c>
      <c r="AK166" s="349"/>
      <c r="AL166" s="456">
        <f t="shared" si="43"/>
        <v>149.65500000000003</v>
      </c>
      <c r="AM166" s="498"/>
      <c r="AN166" s="330">
        <v>43.42</v>
      </c>
      <c r="AO166" s="330"/>
      <c r="AP166" s="330">
        <v>90.7</v>
      </c>
      <c r="AQ166" s="330"/>
      <c r="AR166" s="467">
        <f t="shared" si="44"/>
        <v>0</v>
      </c>
      <c r="AS166" s="267"/>
      <c r="AT166" s="271"/>
      <c r="AU166" s="271"/>
      <c r="AV166" s="271"/>
      <c r="AW166" s="271"/>
    </row>
    <row r="167" spans="1:49" ht="14.45" customHeight="1" x14ac:dyDescent="0.2">
      <c r="A167" s="262">
        <v>166</v>
      </c>
      <c r="B167" s="255">
        <v>163</v>
      </c>
      <c r="C167" s="256">
        <v>102</v>
      </c>
      <c r="D167" s="257">
        <v>137</v>
      </c>
      <c r="E167" s="258">
        <v>400</v>
      </c>
      <c r="F167" s="259" t="s">
        <v>364</v>
      </c>
      <c r="G167" s="47">
        <v>4</v>
      </c>
      <c r="H167" s="47" t="s">
        <v>661</v>
      </c>
      <c r="I167" s="303">
        <v>3306</v>
      </c>
      <c r="J167" s="424" t="s">
        <v>377</v>
      </c>
      <c r="K167" s="434">
        <v>0</v>
      </c>
      <c r="L167" s="434">
        <f t="shared" si="36"/>
        <v>204503230</v>
      </c>
      <c r="M167" s="90" t="s">
        <v>378</v>
      </c>
      <c r="N167" s="259"/>
      <c r="O167" s="263" t="s">
        <v>9</v>
      </c>
      <c r="P167" s="259" t="s">
        <v>15</v>
      </c>
      <c r="Q167" s="274">
        <v>1</v>
      </c>
      <c r="R167" s="265">
        <v>2</v>
      </c>
      <c r="S167" s="265">
        <f t="shared" si="38"/>
        <v>2.5</v>
      </c>
      <c r="T167" s="265">
        <f t="shared" si="39"/>
        <v>3</v>
      </c>
      <c r="U167" s="265">
        <v>3</v>
      </c>
      <c r="V167" s="265">
        <v>3</v>
      </c>
      <c r="W167" s="265">
        <v>34.54</v>
      </c>
      <c r="X167" s="265">
        <v>46.06</v>
      </c>
      <c r="Y167" s="384">
        <v>49</v>
      </c>
      <c r="Z167" s="265">
        <f>'SKLOP A'!J174</f>
        <v>0</v>
      </c>
      <c r="AA167" s="265">
        <v>34.54</v>
      </c>
      <c r="AB167" s="265">
        <v>1.4</v>
      </c>
      <c r="AC167" s="265">
        <f t="shared" si="40"/>
        <v>48.36</v>
      </c>
      <c r="AD167" s="265">
        <v>1.1000000000000001</v>
      </c>
      <c r="AE167" s="266">
        <v>50.666000000000004</v>
      </c>
      <c r="AF167" s="265">
        <v>1.1000000000000001</v>
      </c>
      <c r="AG167" s="266">
        <f t="shared" si="37"/>
        <v>53.900000000000006</v>
      </c>
      <c r="AH167" s="265">
        <f t="shared" si="41"/>
        <v>48.36</v>
      </c>
      <c r="AI167" s="358"/>
      <c r="AJ167" s="405">
        <f t="shared" si="42"/>
        <v>101.33200000000001</v>
      </c>
      <c r="AK167" s="349"/>
      <c r="AL167" s="456">
        <f t="shared" si="43"/>
        <v>161.70000000000002</v>
      </c>
      <c r="AM167" s="498"/>
      <c r="AN167" s="330">
        <v>46.06</v>
      </c>
      <c r="AO167" s="330"/>
      <c r="AP167" s="330">
        <v>98</v>
      </c>
      <c r="AQ167" s="330"/>
      <c r="AR167" s="467">
        <f t="shared" si="44"/>
        <v>0</v>
      </c>
      <c r="AS167" s="267"/>
      <c r="AT167" s="271"/>
      <c r="AU167" s="271"/>
      <c r="AV167" s="271"/>
      <c r="AW167" s="271"/>
    </row>
    <row r="168" spans="1:49" ht="14.45" customHeight="1" x14ac:dyDescent="0.2">
      <c r="A168" s="262">
        <v>167</v>
      </c>
      <c r="B168" s="255">
        <v>164</v>
      </c>
      <c r="C168" s="256">
        <v>103</v>
      </c>
      <c r="D168" s="257">
        <v>138</v>
      </c>
      <c r="E168" s="258">
        <v>401</v>
      </c>
      <c r="F168" s="259" t="s">
        <v>364</v>
      </c>
      <c r="G168" s="47">
        <v>4</v>
      </c>
      <c r="H168" s="47" t="s">
        <v>661</v>
      </c>
      <c r="I168" s="303">
        <v>3307</v>
      </c>
      <c r="J168" s="424" t="s">
        <v>379</v>
      </c>
      <c r="K168" s="434">
        <v>0</v>
      </c>
      <c r="L168" s="434">
        <f t="shared" si="36"/>
        <v>204503620</v>
      </c>
      <c r="M168" s="90" t="s">
        <v>380</v>
      </c>
      <c r="N168" s="259"/>
      <c r="O168" s="263" t="s">
        <v>9</v>
      </c>
      <c r="P168" s="259" t="s">
        <v>15</v>
      </c>
      <c r="Q168" s="274">
        <v>1</v>
      </c>
      <c r="R168" s="265">
        <v>2</v>
      </c>
      <c r="S168" s="265">
        <f t="shared" si="38"/>
        <v>2.5</v>
      </c>
      <c r="T168" s="265">
        <f t="shared" si="39"/>
        <v>3</v>
      </c>
      <c r="U168" s="265">
        <v>3</v>
      </c>
      <c r="V168" s="265">
        <v>3</v>
      </c>
      <c r="W168" s="265">
        <v>33.97</v>
      </c>
      <c r="X168" s="265">
        <v>45</v>
      </c>
      <c r="Y168" s="384">
        <v>48</v>
      </c>
      <c r="Z168" s="265">
        <f>'SKLOP A'!J175</f>
        <v>0</v>
      </c>
      <c r="AA168" s="265">
        <v>33.97</v>
      </c>
      <c r="AB168" s="265">
        <v>1.4</v>
      </c>
      <c r="AC168" s="265">
        <f t="shared" si="40"/>
        <v>47.56</v>
      </c>
      <c r="AD168" s="265">
        <v>1.1000000000000001</v>
      </c>
      <c r="AE168" s="266">
        <v>49.500000000000007</v>
      </c>
      <c r="AF168" s="265">
        <v>1.1000000000000001</v>
      </c>
      <c r="AG168" s="266">
        <f t="shared" si="37"/>
        <v>52.800000000000004</v>
      </c>
      <c r="AH168" s="265">
        <f t="shared" si="41"/>
        <v>47.56</v>
      </c>
      <c r="AI168" s="358"/>
      <c r="AJ168" s="405">
        <f t="shared" si="42"/>
        <v>99.000000000000014</v>
      </c>
      <c r="AK168" s="349"/>
      <c r="AL168" s="456">
        <f t="shared" si="43"/>
        <v>158.4</v>
      </c>
      <c r="AM168" s="498"/>
      <c r="AN168" s="330">
        <v>45</v>
      </c>
      <c r="AO168" s="330"/>
      <c r="AP168" s="330">
        <v>96</v>
      </c>
      <c r="AQ168" s="330"/>
      <c r="AR168" s="467">
        <f t="shared" si="44"/>
        <v>0</v>
      </c>
      <c r="AS168" s="267"/>
      <c r="AT168" s="271"/>
      <c r="AU168" s="271"/>
      <c r="AV168" s="271"/>
      <c r="AW168" s="271"/>
    </row>
    <row r="169" spans="1:49" ht="14.45" customHeight="1" x14ac:dyDescent="0.2">
      <c r="A169" s="262">
        <v>168</v>
      </c>
      <c r="B169" s="255">
        <v>165</v>
      </c>
      <c r="C169" s="256"/>
      <c r="D169" s="257"/>
      <c r="E169" s="258"/>
      <c r="F169" s="263" t="s">
        <v>364</v>
      </c>
      <c r="G169" s="47">
        <v>4</v>
      </c>
      <c r="H169" s="47" t="s">
        <v>661</v>
      </c>
      <c r="I169" s="435">
        <v>9333</v>
      </c>
      <c r="J169" s="276">
        <v>204504420</v>
      </c>
      <c r="K169" s="434">
        <v>0</v>
      </c>
      <c r="L169" s="434">
        <f t="shared" si="36"/>
        <v>204504420</v>
      </c>
      <c r="M169" s="436" t="s">
        <v>1556</v>
      </c>
      <c r="N169" s="259"/>
      <c r="O169" s="263" t="s">
        <v>9</v>
      </c>
      <c r="P169" s="259" t="s">
        <v>15</v>
      </c>
      <c r="Q169" s="264">
        <v>1</v>
      </c>
      <c r="R169" s="265">
        <v>2</v>
      </c>
      <c r="S169" s="265">
        <f t="shared" si="38"/>
        <v>2.5</v>
      </c>
      <c r="T169" s="265">
        <f t="shared" si="39"/>
        <v>3</v>
      </c>
      <c r="U169" s="265">
        <v>3</v>
      </c>
      <c r="V169" s="265">
        <v>3</v>
      </c>
      <c r="W169" s="265">
        <v>29</v>
      </c>
      <c r="X169" s="265">
        <v>38.4</v>
      </c>
      <c r="Y169" s="384">
        <v>40.32</v>
      </c>
      <c r="Z169" s="265">
        <f>'SKLOP A'!J176</f>
        <v>0</v>
      </c>
      <c r="AA169" s="265">
        <v>29</v>
      </c>
      <c r="AB169" s="265">
        <v>1.4</v>
      </c>
      <c r="AC169" s="265">
        <f t="shared" si="40"/>
        <v>40.6</v>
      </c>
      <c r="AD169" s="265">
        <v>1.1000000000000001</v>
      </c>
      <c r="AE169" s="266">
        <v>42.24</v>
      </c>
      <c r="AF169" s="265">
        <v>1.1000000000000001</v>
      </c>
      <c r="AG169" s="266">
        <f t="shared" si="37"/>
        <v>44.352000000000004</v>
      </c>
      <c r="AH169" s="265">
        <f t="shared" si="41"/>
        <v>40.6</v>
      </c>
      <c r="AI169" s="358"/>
      <c r="AJ169" s="405">
        <f t="shared" si="42"/>
        <v>84.48</v>
      </c>
      <c r="AK169" s="349"/>
      <c r="AL169" s="456">
        <f t="shared" si="43"/>
        <v>133.05600000000001</v>
      </c>
      <c r="AM169" s="498"/>
      <c r="AN169" s="330">
        <v>38.4</v>
      </c>
      <c r="AO169" s="330"/>
      <c r="AP169" s="330">
        <v>80.64</v>
      </c>
      <c r="AQ169" s="330"/>
      <c r="AR169" s="467">
        <f t="shared" si="44"/>
        <v>0</v>
      </c>
      <c r="AS169" s="267"/>
      <c r="AT169" s="271"/>
      <c r="AU169" s="271"/>
      <c r="AV169" s="271"/>
      <c r="AW169" s="271"/>
    </row>
    <row r="170" spans="1:49" ht="14.45" customHeight="1" x14ac:dyDescent="0.2">
      <c r="A170" s="262">
        <v>169</v>
      </c>
      <c r="B170" s="255">
        <v>166</v>
      </c>
      <c r="C170" s="256">
        <v>104</v>
      </c>
      <c r="D170" s="257">
        <v>139</v>
      </c>
      <c r="E170" s="258">
        <v>402</v>
      </c>
      <c r="F170" s="259" t="s">
        <v>364</v>
      </c>
      <c r="G170" s="47">
        <v>4</v>
      </c>
      <c r="H170" s="47" t="s">
        <v>661</v>
      </c>
      <c r="I170" s="303">
        <v>3278</v>
      </c>
      <c r="J170" s="424" t="s">
        <v>381</v>
      </c>
      <c r="K170" s="434">
        <v>0</v>
      </c>
      <c r="L170" s="434">
        <f t="shared" si="36"/>
        <v>204504430</v>
      </c>
      <c r="M170" s="90" t="s">
        <v>382</v>
      </c>
      <c r="N170" s="259"/>
      <c r="O170" s="263" t="s">
        <v>9</v>
      </c>
      <c r="P170" s="259" t="s">
        <v>15</v>
      </c>
      <c r="Q170" s="264">
        <v>1</v>
      </c>
      <c r="R170" s="265">
        <v>2</v>
      </c>
      <c r="S170" s="265">
        <f t="shared" si="38"/>
        <v>2.5</v>
      </c>
      <c r="T170" s="265">
        <f t="shared" si="39"/>
        <v>3</v>
      </c>
      <c r="U170" s="265">
        <v>3</v>
      </c>
      <c r="V170" s="265">
        <v>3</v>
      </c>
      <c r="W170" s="265">
        <v>31.6</v>
      </c>
      <c r="X170" s="265">
        <v>41.6</v>
      </c>
      <c r="Y170" s="384">
        <v>43.68</v>
      </c>
      <c r="Z170" s="265">
        <f>'SKLOP A'!J177</f>
        <v>0</v>
      </c>
      <c r="AA170" s="265">
        <v>31.6</v>
      </c>
      <c r="AB170" s="265">
        <v>1.4</v>
      </c>
      <c r="AC170" s="265">
        <f t="shared" si="40"/>
        <v>44.24</v>
      </c>
      <c r="AD170" s="265">
        <v>1.1000000000000001</v>
      </c>
      <c r="AE170" s="266">
        <v>45.760000000000005</v>
      </c>
      <c r="AF170" s="265">
        <v>1.1000000000000001</v>
      </c>
      <c r="AG170" s="266">
        <f t="shared" si="37"/>
        <v>48.048000000000002</v>
      </c>
      <c r="AH170" s="265">
        <f t="shared" si="41"/>
        <v>44.24</v>
      </c>
      <c r="AI170" s="358"/>
      <c r="AJ170" s="405">
        <f t="shared" si="42"/>
        <v>91.52000000000001</v>
      </c>
      <c r="AK170" s="349"/>
      <c r="AL170" s="456">
        <f t="shared" si="43"/>
        <v>144.14400000000001</v>
      </c>
      <c r="AM170" s="498"/>
      <c r="AN170" s="330">
        <v>41.6</v>
      </c>
      <c r="AO170" s="330"/>
      <c r="AP170" s="330">
        <v>87.36</v>
      </c>
      <c r="AQ170" s="330"/>
      <c r="AR170" s="467">
        <f t="shared" si="44"/>
        <v>0</v>
      </c>
      <c r="AS170" s="267"/>
      <c r="AT170" s="271"/>
      <c r="AU170" s="271"/>
      <c r="AV170" s="271"/>
      <c r="AW170" s="271"/>
    </row>
    <row r="171" spans="1:49" ht="14.45" customHeight="1" x14ac:dyDescent="0.2">
      <c r="A171" s="262">
        <v>170</v>
      </c>
      <c r="B171" s="255">
        <v>167</v>
      </c>
      <c r="C171" s="256">
        <v>106</v>
      </c>
      <c r="D171" s="257">
        <v>141</v>
      </c>
      <c r="E171" s="258">
        <v>404</v>
      </c>
      <c r="F171" s="259" t="s">
        <v>364</v>
      </c>
      <c r="G171" s="47">
        <v>4</v>
      </c>
      <c r="H171" s="47" t="s">
        <v>661</v>
      </c>
      <c r="I171" s="303">
        <v>3309</v>
      </c>
      <c r="J171" s="424" t="s">
        <v>384</v>
      </c>
      <c r="K171" s="434">
        <v>0</v>
      </c>
      <c r="L171" s="434">
        <f t="shared" si="36"/>
        <v>204505620</v>
      </c>
      <c r="M171" s="90" t="s">
        <v>385</v>
      </c>
      <c r="N171" s="259"/>
      <c r="O171" s="263" t="s">
        <v>9</v>
      </c>
      <c r="P171" s="259" t="s">
        <v>15</v>
      </c>
      <c r="Q171" s="264">
        <v>2</v>
      </c>
      <c r="R171" s="265">
        <v>4</v>
      </c>
      <c r="S171" s="265">
        <f t="shared" si="38"/>
        <v>5</v>
      </c>
      <c r="T171" s="265">
        <f t="shared" si="39"/>
        <v>5</v>
      </c>
      <c r="U171" s="265">
        <v>5</v>
      </c>
      <c r="V171" s="265">
        <v>5</v>
      </c>
      <c r="W171" s="265">
        <v>40.5</v>
      </c>
      <c r="X171" s="265">
        <v>55.7</v>
      </c>
      <c r="Y171" s="384">
        <v>59.25</v>
      </c>
      <c r="Z171" s="265">
        <f>'SKLOP A'!J178</f>
        <v>0</v>
      </c>
      <c r="AA171" s="265">
        <v>40.5</v>
      </c>
      <c r="AB171" s="265">
        <v>1.4</v>
      </c>
      <c r="AC171" s="265">
        <f t="shared" si="40"/>
        <v>56.7</v>
      </c>
      <c r="AD171" s="265">
        <v>1.1000000000000001</v>
      </c>
      <c r="AE171" s="266">
        <v>61.27000000000001</v>
      </c>
      <c r="AF171" s="265">
        <v>1.1000000000000001</v>
      </c>
      <c r="AG171" s="266">
        <f t="shared" si="37"/>
        <v>65.175000000000011</v>
      </c>
      <c r="AH171" s="265">
        <f t="shared" si="41"/>
        <v>113.4</v>
      </c>
      <c r="AI171" s="358"/>
      <c r="AJ171" s="405">
        <f t="shared" si="42"/>
        <v>245.08000000000004</v>
      </c>
      <c r="AK171" s="349"/>
      <c r="AL171" s="456">
        <f t="shared" si="43"/>
        <v>325.87500000000006</v>
      </c>
      <c r="AM171" s="498"/>
      <c r="AN171" s="330">
        <v>111.4</v>
      </c>
      <c r="AO171" s="330"/>
      <c r="AP171" s="330">
        <v>237</v>
      </c>
      <c r="AQ171" s="330"/>
      <c r="AR171" s="467">
        <f t="shared" si="44"/>
        <v>0</v>
      </c>
      <c r="AS171" s="267"/>
      <c r="AT171" s="271"/>
      <c r="AU171" s="271"/>
      <c r="AV171" s="271"/>
      <c r="AW171" s="271"/>
    </row>
    <row r="172" spans="1:49" ht="14.45" customHeight="1" x14ac:dyDescent="0.2">
      <c r="A172" s="262">
        <v>171</v>
      </c>
      <c r="B172" s="255">
        <v>168</v>
      </c>
      <c r="C172" s="256"/>
      <c r="D172" s="257"/>
      <c r="E172" s="258"/>
      <c r="F172" s="263" t="s">
        <v>364</v>
      </c>
      <c r="G172" s="47">
        <v>4</v>
      </c>
      <c r="H172" s="47" t="s">
        <v>661</v>
      </c>
      <c r="I172" s="435">
        <v>3047</v>
      </c>
      <c r="J172" s="276">
        <v>204506430</v>
      </c>
      <c r="K172" s="434">
        <v>0</v>
      </c>
      <c r="L172" s="434">
        <f t="shared" si="36"/>
        <v>204506430</v>
      </c>
      <c r="M172" s="436" t="s">
        <v>1557</v>
      </c>
      <c r="N172" s="259"/>
      <c r="O172" s="263" t="s">
        <v>9</v>
      </c>
      <c r="P172" s="259" t="s">
        <v>15</v>
      </c>
      <c r="Q172" s="264">
        <v>1</v>
      </c>
      <c r="R172" s="265">
        <v>2</v>
      </c>
      <c r="S172" s="265">
        <f t="shared" si="38"/>
        <v>2.5</v>
      </c>
      <c r="T172" s="265">
        <f t="shared" si="39"/>
        <v>3</v>
      </c>
      <c r="U172" s="265">
        <v>3</v>
      </c>
      <c r="V172" s="265">
        <v>3</v>
      </c>
      <c r="W172" s="265">
        <v>41.07</v>
      </c>
      <c r="X172" s="265">
        <v>54.39</v>
      </c>
      <c r="Y172" s="384">
        <v>58.8</v>
      </c>
      <c r="Z172" s="265">
        <f>'SKLOP A'!J179</f>
        <v>0</v>
      </c>
      <c r="AA172" s="265">
        <v>41.07</v>
      </c>
      <c r="AB172" s="265">
        <v>1.4</v>
      </c>
      <c r="AC172" s="265">
        <f t="shared" si="40"/>
        <v>57.5</v>
      </c>
      <c r="AD172" s="265">
        <v>1.1000000000000001</v>
      </c>
      <c r="AE172" s="266">
        <v>59.829000000000008</v>
      </c>
      <c r="AF172" s="265">
        <v>1.1000000000000001</v>
      </c>
      <c r="AG172" s="266">
        <f t="shared" si="37"/>
        <v>64.680000000000007</v>
      </c>
      <c r="AH172" s="265">
        <f t="shared" si="41"/>
        <v>57.5</v>
      </c>
      <c r="AI172" s="358"/>
      <c r="AJ172" s="405">
        <f t="shared" si="42"/>
        <v>119.65800000000002</v>
      </c>
      <c r="AK172" s="349"/>
      <c r="AL172" s="456">
        <f t="shared" si="43"/>
        <v>194.04000000000002</v>
      </c>
      <c r="AM172" s="498"/>
      <c r="AN172" s="330">
        <v>54.39</v>
      </c>
      <c r="AO172" s="330"/>
      <c r="AP172" s="330">
        <v>117.6</v>
      </c>
      <c r="AQ172" s="330"/>
      <c r="AR172" s="467">
        <f t="shared" si="44"/>
        <v>0</v>
      </c>
      <c r="AS172" s="267"/>
      <c r="AT172" s="271"/>
      <c r="AU172" s="271"/>
      <c r="AV172" s="271"/>
      <c r="AW172" s="271"/>
    </row>
    <row r="173" spans="1:49" ht="14.45" customHeight="1" x14ac:dyDescent="0.2">
      <c r="A173" s="262">
        <v>172</v>
      </c>
      <c r="B173" s="255">
        <v>169</v>
      </c>
      <c r="C173" s="256">
        <v>107</v>
      </c>
      <c r="D173" s="257">
        <v>142</v>
      </c>
      <c r="E173" s="258">
        <v>405</v>
      </c>
      <c r="F173" s="259" t="s">
        <v>364</v>
      </c>
      <c r="G173" s="47">
        <v>4</v>
      </c>
      <c r="H173" s="47" t="s">
        <v>661</v>
      </c>
      <c r="I173" s="303">
        <v>9076</v>
      </c>
      <c r="J173" s="424" t="s">
        <v>386</v>
      </c>
      <c r="K173" s="434">
        <v>0</v>
      </c>
      <c r="L173" s="434">
        <f t="shared" si="36"/>
        <v>204506900</v>
      </c>
      <c r="M173" s="90" t="s">
        <v>387</v>
      </c>
      <c r="N173" s="259"/>
      <c r="O173" s="263" t="s">
        <v>9</v>
      </c>
      <c r="P173" s="259" t="s">
        <v>15</v>
      </c>
      <c r="Q173" s="264">
        <v>1</v>
      </c>
      <c r="R173" s="265">
        <v>2</v>
      </c>
      <c r="S173" s="265">
        <f t="shared" si="38"/>
        <v>2.5</v>
      </c>
      <c r="T173" s="265">
        <f t="shared" si="39"/>
        <v>3</v>
      </c>
      <c r="U173" s="265">
        <v>3</v>
      </c>
      <c r="V173" s="265">
        <v>3</v>
      </c>
      <c r="W173" s="265">
        <v>46.92</v>
      </c>
      <c r="X173" s="265">
        <v>63.88</v>
      </c>
      <c r="Y173" s="384">
        <v>67.53</v>
      </c>
      <c r="Z173" s="265">
        <f>'SKLOP A'!J180</f>
        <v>0</v>
      </c>
      <c r="AA173" s="265">
        <v>46.92</v>
      </c>
      <c r="AB173" s="265">
        <v>1.4</v>
      </c>
      <c r="AC173" s="265">
        <f t="shared" si="40"/>
        <v>65.69</v>
      </c>
      <c r="AD173" s="265">
        <v>1.1000000000000001</v>
      </c>
      <c r="AE173" s="266">
        <v>70.268000000000015</v>
      </c>
      <c r="AF173" s="265">
        <v>1.1000000000000001</v>
      </c>
      <c r="AG173" s="266">
        <f t="shared" si="37"/>
        <v>74.283000000000001</v>
      </c>
      <c r="AH173" s="265">
        <f t="shared" si="41"/>
        <v>65.69</v>
      </c>
      <c r="AI173" s="358"/>
      <c r="AJ173" s="405">
        <f t="shared" si="42"/>
        <v>140.53600000000003</v>
      </c>
      <c r="AK173" s="349"/>
      <c r="AL173" s="456">
        <f t="shared" si="43"/>
        <v>222.84899999999999</v>
      </c>
      <c r="AM173" s="498"/>
      <c r="AN173" s="330">
        <v>63.88</v>
      </c>
      <c r="AO173" s="330"/>
      <c r="AP173" s="330">
        <v>135.06</v>
      </c>
      <c r="AQ173" s="330"/>
      <c r="AR173" s="467">
        <f t="shared" si="44"/>
        <v>0</v>
      </c>
      <c r="AS173" s="267"/>
      <c r="AT173" s="271"/>
      <c r="AU173" s="271"/>
      <c r="AV173" s="271"/>
      <c r="AW173" s="271"/>
    </row>
    <row r="174" spans="1:49" ht="14.45" customHeight="1" x14ac:dyDescent="0.2">
      <c r="A174" s="262">
        <v>173</v>
      </c>
      <c r="B174" s="255">
        <v>170</v>
      </c>
      <c r="C174" s="256">
        <v>105</v>
      </c>
      <c r="D174" s="257">
        <v>140</v>
      </c>
      <c r="E174" s="258">
        <v>403</v>
      </c>
      <c r="F174" s="259" t="s">
        <v>364</v>
      </c>
      <c r="G174" s="47">
        <v>4</v>
      </c>
      <c r="H174" s="47" t="s">
        <v>661</v>
      </c>
      <c r="I174" s="303">
        <v>3308</v>
      </c>
      <c r="J174" s="424" t="s">
        <v>1354</v>
      </c>
      <c r="K174" s="434">
        <v>0</v>
      </c>
      <c r="L174" s="434">
        <f t="shared" si="36"/>
        <v>204506930</v>
      </c>
      <c r="M174" s="90" t="s">
        <v>383</v>
      </c>
      <c r="N174" s="259"/>
      <c r="O174" s="263" t="s">
        <v>9</v>
      </c>
      <c r="P174" s="259" t="s">
        <v>15</v>
      </c>
      <c r="Q174" s="264">
        <v>2</v>
      </c>
      <c r="R174" s="265">
        <v>4</v>
      </c>
      <c r="S174" s="265">
        <f t="shared" si="38"/>
        <v>5</v>
      </c>
      <c r="T174" s="265">
        <f t="shared" si="39"/>
        <v>5</v>
      </c>
      <c r="U174" s="265">
        <v>5</v>
      </c>
      <c r="V174" s="265">
        <v>5</v>
      </c>
      <c r="W174" s="265">
        <v>39.01</v>
      </c>
      <c r="X174" s="265">
        <v>52.8</v>
      </c>
      <c r="Y174" s="384">
        <v>55</v>
      </c>
      <c r="Z174" s="265">
        <f>'SKLOP A'!J181</f>
        <v>0</v>
      </c>
      <c r="AA174" s="265">
        <v>39.01</v>
      </c>
      <c r="AB174" s="265">
        <v>1.4</v>
      </c>
      <c r="AC174" s="265">
        <f t="shared" si="40"/>
        <v>54.61</v>
      </c>
      <c r="AD174" s="265">
        <v>1.1000000000000001</v>
      </c>
      <c r="AE174" s="266">
        <v>58.08</v>
      </c>
      <c r="AF174" s="265">
        <v>1.1000000000000001</v>
      </c>
      <c r="AG174" s="266">
        <f t="shared" si="37"/>
        <v>60.500000000000007</v>
      </c>
      <c r="AH174" s="265">
        <f t="shared" si="41"/>
        <v>109.22</v>
      </c>
      <c r="AI174" s="358"/>
      <c r="AJ174" s="405">
        <f t="shared" si="42"/>
        <v>232.32</v>
      </c>
      <c r="AK174" s="349"/>
      <c r="AL174" s="456">
        <f t="shared" si="43"/>
        <v>302.50000000000006</v>
      </c>
      <c r="AM174" s="498"/>
      <c r="AN174" s="330">
        <v>105.6</v>
      </c>
      <c r="AO174" s="330"/>
      <c r="AP174" s="330">
        <v>220</v>
      </c>
      <c r="AQ174" s="330"/>
      <c r="AR174" s="467">
        <f t="shared" si="44"/>
        <v>0</v>
      </c>
      <c r="AS174" s="267"/>
      <c r="AT174" s="271"/>
      <c r="AU174" s="271"/>
      <c r="AV174" s="271"/>
      <c r="AW174" s="271"/>
    </row>
    <row r="175" spans="1:49" ht="14.45" customHeight="1" x14ac:dyDescent="0.2">
      <c r="A175" s="262">
        <v>174</v>
      </c>
      <c r="B175" s="255">
        <v>171</v>
      </c>
      <c r="C175" s="256"/>
      <c r="D175" s="257"/>
      <c r="E175" s="258"/>
      <c r="F175" s="263" t="s">
        <v>364</v>
      </c>
      <c r="G175" s="47">
        <v>4</v>
      </c>
      <c r="H175" s="47" t="s">
        <v>661</v>
      </c>
      <c r="I175" s="435">
        <v>9153</v>
      </c>
      <c r="J175" s="276">
        <v>204507430</v>
      </c>
      <c r="K175" s="434">
        <v>0</v>
      </c>
      <c r="L175" s="434">
        <f t="shared" si="36"/>
        <v>204507430</v>
      </c>
      <c r="M175" s="436" t="s">
        <v>1558</v>
      </c>
      <c r="N175" s="259"/>
      <c r="O175" s="263" t="s">
        <v>9</v>
      </c>
      <c r="P175" s="259" t="s">
        <v>15</v>
      </c>
      <c r="Q175" s="264">
        <v>1</v>
      </c>
      <c r="R175" s="265">
        <v>2</v>
      </c>
      <c r="S175" s="265">
        <f t="shared" si="38"/>
        <v>2.5</v>
      </c>
      <c r="T175" s="265">
        <f t="shared" si="39"/>
        <v>3</v>
      </c>
      <c r="U175" s="265">
        <v>3</v>
      </c>
      <c r="V175" s="265">
        <v>3</v>
      </c>
      <c r="W175" s="265">
        <v>47.17</v>
      </c>
      <c r="X175" s="265">
        <v>62.16</v>
      </c>
      <c r="Y175" s="384">
        <v>63.84</v>
      </c>
      <c r="Z175" s="265">
        <f>'SKLOP A'!J182</f>
        <v>0</v>
      </c>
      <c r="AA175" s="265">
        <v>47.17</v>
      </c>
      <c r="AB175" s="265">
        <v>1.4</v>
      </c>
      <c r="AC175" s="265">
        <f t="shared" si="40"/>
        <v>66.040000000000006</v>
      </c>
      <c r="AD175" s="265">
        <v>1.1000000000000001</v>
      </c>
      <c r="AE175" s="266">
        <v>68.376000000000005</v>
      </c>
      <c r="AF175" s="265">
        <v>1.1000000000000001</v>
      </c>
      <c r="AG175" s="266">
        <f t="shared" si="37"/>
        <v>70.224000000000004</v>
      </c>
      <c r="AH175" s="265">
        <f t="shared" si="41"/>
        <v>66.040000000000006</v>
      </c>
      <c r="AI175" s="358"/>
      <c r="AJ175" s="405">
        <f t="shared" si="42"/>
        <v>136.75200000000001</v>
      </c>
      <c r="AK175" s="349"/>
      <c r="AL175" s="456">
        <f t="shared" si="43"/>
        <v>210.67200000000003</v>
      </c>
      <c r="AM175" s="498"/>
      <c r="AN175" s="330">
        <v>62.16</v>
      </c>
      <c r="AO175" s="330"/>
      <c r="AP175" s="330">
        <v>127.68</v>
      </c>
      <c r="AQ175" s="330"/>
      <c r="AR175" s="467">
        <f t="shared" si="44"/>
        <v>0</v>
      </c>
      <c r="AS175" s="267"/>
      <c r="AT175" s="271"/>
      <c r="AU175" s="271"/>
      <c r="AV175" s="271"/>
      <c r="AW175" s="271"/>
    </row>
    <row r="176" spans="1:49" ht="14.45" customHeight="1" x14ac:dyDescent="0.2">
      <c r="A176" s="262">
        <v>175</v>
      </c>
      <c r="B176" s="255">
        <v>172</v>
      </c>
      <c r="C176" s="256">
        <v>108</v>
      </c>
      <c r="D176" s="257">
        <v>143</v>
      </c>
      <c r="E176" s="258">
        <v>406</v>
      </c>
      <c r="F176" s="259" t="s">
        <v>364</v>
      </c>
      <c r="G176" s="47">
        <v>4</v>
      </c>
      <c r="H176" s="47" t="s">
        <v>661</v>
      </c>
      <c r="I176" s="303">
        <v>2088</v>
      </c>
      <c r="J176" s="424" t="s">
        <v>388</v>
      </c>
      <c r="K176" s="434">
        <v>0</v>
      </c>
      <c r="L176" s="434">
        <f t="shared" si="36"/>
        <v>204508030</v>
      </c>
      <c r="M176" s="90" t="s">
        <v>389</v>
      </c>
      <c r="N176" s="259"/>
      <c r="O176" s="263" t="s">
        <v>9</v>
      </c>
      <c r="P176" s="259" t="s">
        <v>15</v>
      </c>
      <c r="Q176" s="264">
        <v>1</v>
      </c>
      <c r="R176" s="265">
        <v>2</v>
      </c>
      <c r="S176" s="265">
        <f t="shared" si="38"/>
        <v>2.5</v>
      </c>
      <c r="T176" s="265">
        <f t="shared" si="39"/>
        <v>3</v>
      </c>
      <c r="U176" s="265">
        <v>3</v>
      </c>
      <c r="V176" s="265">
        <v>3</v>
      </c>
      <c r="W176" s="265">
        <v>57.35</v>
      </c>
      <c r="X176" s="265">
        <v>75.66</v>
      </c>
      <c r="Y176" s="384">
        <v>77.709999999999994</v>
      </c>
      <c r="Z176" s="265">
        <f>'SKLOP A'!J183</f>
        <v>0</v>
      </c>
      <c r="AA176" s="265">
        <v>57.35</v>
      </c>
      <c r="AB176" s="265">
        <v>1.4</v>
      </c>
      <c r="AC176" s="265">
        <f t="shared" si="40"/>
        <v>80.290000000000006</v>
      </c>
      <c r="AD176" s="265">
        <v>1.1000000000000001</v>
      </c>
      <c r="AE176" s="266">
        <v>83.225999999999999</v>
      </c>
      <c r="AF176" s="265">
        <v>1.1000000000000001</v>
      </c>
      <c r="AG176" s="266">
        <f t="shared" si="37"/>
        <v>85.480999999999995</v>
      </c>
      <c r="AH176" s="265">
        <f t="shared" si="41"/>
        <v>80.290000000000006</v>
      </c>
      <c r="AI176" s="358"/>
      <c r="AJ176" s="405">
        <f t="shared" si="42"/>
        <v>166.452</v>
      </c>
      <c r="AK176" s="349"/>
      <c r="AL176" s="456">
        <f t="shared" si="43"/>
        <v>256.44299999999998</v>
      </c>
      <c r="AM176" s="498"/>
      <c r="AN176" s="330">
        <v>75.66</v>
      </c>
      <c r="AO176" s="330"/>
      <c r="AP176" s="330">
        <v>155.41999999999999</v>
      </c>
      <c r="AQ176" s="330"/>
      <c r="AR176" s="467">
        <f t="shared" si="44"/>
        <v>0</v>
      </c>
      <c r="AS176" s="267"/>
      <c r="AT176" s="271"/>
      <c r="AU176" s="271"/>
      <c r="AV176" s="271"/>
      <c r="AW176" s="271"/>
    </row>
    <row r="177" spans="1:49" ht="14.45" customHeight="1" x14ac:dyDescent="0.2">
      <c r="A177" s="262">
        <v>176</v>
      </c>
      <c r="B177" s="255">
        <v>173</v>
      </c>
      <c r="C177" s="256"/>
      <c r="D177" s="257"/>
      <c r="E177" s="258"/>
      <c r="F177" s="263" t="s">
        <v>364</v>
      </c>
      <c r="G177" s="47">
        <v>4</v>
      </c>
      <c r="H177" s="47" t="s">
        <v>661</v>
      </c>
      <c r="I177" s="435">
        <v>2988</v>
      </c>
      <c r="J177" s="276">
        <v>204508930</v>
      </c>
      <c r="K177" s="434">
        <v>0</v>
      </c>
      <c r="L177" s="434">
        <f t="shared" si="36"/>
        <v>204508930</v>
      </c>
      <c r="M177" s="436" t="s">
        <v>1559</v>
      </c>
      <c r="N177" s="259"/>
      <c r="O177" s="263" t="s">
        <v>9</v>
      </c>
      <c r="P177" s="259" t="s">
        <v>15</v>
      </c>
      <c r="Q177" s="264">
        <v>1</v>
      </c>
      <c r="R177" s="265">
        <v>2</v>
      </c>
      <c r="S177" s="265">
        <f t="shared" si="38"/>
        <v>2.5</v>
      </c>
      <c r="T177" s="265">
        <f t="shared" si="39"/>
        <v>3</v>
      </c>
      <c r="U177" s="265">
        <v>3</v>
      </c>
      <c r="V177" s="265">
        <v>3</v>
      </c>
      <c r="W177" s="265">
        <v>69.38</v>
      </c>
      <c r="X177" s="265">
        <v>91.76</v>
      </c>
      <c r="Y177" s="384">
        <v>99.2</v>
      </c>
      <c r="Z177" s="265">
        <f>'SKLOP A'!J184</f>
        <v>0</v>
      </c>
      <c r="AA177" s="265">
        <v>69.38</v>
      </c>
      <c r="AB177" s="265">
        <v>1.4</v>
      </c>
      <c r="AC177" s="265">
        <f t="shared" si="40"/>
        <v>97.13</v>
      </c>
      <c r="AD177" s="265">
        <v>1.1000000000000001</v>
      </c>
      <c r="AE177" s="266">
        <v>100.93600000000001</v>
      </c>
      <c r="AF177" s="265">
        <v>1.1000000000000001</v>
      </c>
      <c r="AG177" s="266">
        <f t="shared" si="37"/>
        <v>109.12000000000002</v>
      </c>
      <c r="AH177" s="265">
        <f t="shared" si="41"/>
        <v>97.13</v>
      </c>
      <c r="AI177" s="358"/>
      <c r="AJ177" s="405">
        <f t="shared" si="42"/>
        <v>201.87200000000001</v>
      </c>
      <c r="AK177" s="349"/>
      <c r="AL177" s="456">
        <f t="shared" si="43"/>
        <v>327.36000000000007</v>
      </c>
      <c r="AM177" s="498"/>
      <c r="AN177" s="330">
        <v>91.76</v>
      </c>
      <c r="AO177" s="330"/>
      <c r="AP177" s="330">
        <v>198.4</v>
      </c>
      <c r="AQ177" s="330"/>
      <c r="AR177" s="467">
        <f t="shared" si="44"/>
        <v>0</v>
      </c>
      <c r="AS177" s="267"/>
      <c r="AT177" s="271"/>
      <c r="AU177" s="271"/>
      <c r="AV177" s="271"/>
      <c r="AW177" s="271"/>
    </row>
    <row r="178" spans="1:49" ht="14.45" customHeight="1" x14ac:dyDescent="0.2">
      <c r="A178" s="262">
        <v>177</v>
      </c>
      <c r="B178" s="255">
        <v>174</v>
      </c>
      <c r="C178" s="256"/>
      <c r="D178" s="257"/>
      <c r="E178" s="258"/>
      <c r="F178" s="263" t="s">
        <v>364</v>
      </c>
      <c r="G178" s="47">
        <v>4</v>
      </c>
      <c r="H178" s="47" t="s">
        <v>661</v>
      </c>
      <c r="I178" s="435">
        <v>9228</v>
      </c>
      <c r="J178" s="276">
        <v>204509610</v>
      </c>
      <c r="K178" s="434">
        <v>0</v>
      </c>
      <c r="L178" s="434">
        <f t="shared" si="36"/>
        <v>204509610</v>
      </c>
      <c r="M178" s="436" t="s">
        <v>1560</v>
      </c>
      <c r="N178" s="259"/>
      <c r="O178" s="263" t="s">
        <v>9</v>
      </c>
      <c r="P178" s="259" t="s">
        <v>15</v>
      </c>
      <c r="Q178" s="264">
        <v>1</v>
      </c>
      <c r="R178" s="265">
        <v>2</v>
      </c>
      <c r="S178" s="265">
        <f t="shared" si="38"/>
        <v>2.5</v>
      </c>
      <c r="T178" s="265">
        <f t="shared" si="39"/>
        <v>3</v>
      </c>
      <c r="U178" s="265">
        <v>3</v>
      </c>
      <c r="V178" s="265">
        <v>3</v>
      </c>
      <c r="W178" s="265">
        <v>78.069999999999993</v>
      </c>
      <c r="X178" s="265">
        <v>103.23</v>
      </c>
      <c r="Y178" s="384">
        <v>106.02</v>
      </c>
      <c r="Z178" s="265">
        <f>'SKLOP A'!J185</f>
        <v>0</v>
      </c>
      <c r="AA178" s="265">
        <v>78.069999999999993</v>
      </c>
      <c r="AB178" s="265">
        <v>1.4</v>
      </c>
      <c r="AC178" s="265">
        <f t="shared" si="40"/>
        <v>109.3</v>
      </c>
      <c r="AD178" s="265">
        <v>1.1000000000000001</v>
      </c>
      <c r="AE178" s="266">
        <v>113.55300000000001</v>
      </c>
      <c r="AF178" s="265">
        <v>1.1000000000000001</v>
      </c>
      <c r="AG178" s="266">
        <f t="shared" si="37"/>
        <v>116.622</v>
      </c>
      <c r="AH178" s="265">
        <f t="shared" si="41"/>
        <v>109.3</v>
      </c>
      <c r="AI178" s="358"/>
      <c r="AJ178" s="405">
        <f t="shared" si="42"/>
        <v>227.10600000000002</v>
      </c>
      <c r="AK178" s="349"/>
      <c r="AL178" s="456">
        <f t="shared" si="43"/>
        <v>349.86599999999999</v>
      </c>
      <c r="AM178" s="498"/>
      <c r="AN178" s="330">
        <v>103.23</v>
      </c>
      <c r="AO178" s="330"/>
      <c r="AP178" s="330">
        <v>212.04</v>
      </c>
      <c r="AQ178" s="330"/>
      <c r="AR178" s="467">
        <f t="shared" si="44"/>
        <v>0</v>
      </c>
      <c r="AS178" s="267"/>
      <c r="AT178" s="271"/>
      <c r="AU178" s="271"/>
      <c r="AV178" s="271"/>
      <c r="AW178" s="271"/>
    </row>
    <row r="179" spans="1:49" ht="14.45" customHeight="1" x14ac:dyDescent="0.2">
      <c r="A179" s="262">
        <v>178</v>
      </c>
      <c r="B179" s="255">
        <v>175</v>
      </c>
      <c r="C179" s="256"/>
      <c r="D179" s="257"/>
      <c r="E179" s="258"/>
      <c r="F179" s="263" t="s">
        <v>364</v>
      </c>
      <c r="G179" s="47">
        <v>4</v>
      </c>
      <c r="H179" s="47" t="s">
        <v>661</v>
      </c>
      <c r="I179" s="435">
        <v>9325</v>
      </c>
      <c r="J179" s="276">
        <v>204509730</v>
      </c>
      <c r="K179" s="434">
        <v>0</v>
      </c>
      <c r="L179" s="434">
        <f t="shared" si="36"/>
        <v>204509730</v>
      </c>
      <c r="M179" s="436" t="s">
        <v>1561</v>
      </c>
      <c r="N179" s="259"/>
      <c r="O179" s="263" t="s">
        <v>9</v>
      </c>
      <c r="P179" s="259" t="s">
        <v>15</v>
      </c>
      <c r="Q179" s="264">
        <v>1</v>
      </c>
      <c r="R179" s="265">
        <v>2</v>
      </c>
      <c r="S179" s="265">
        <f t="shared" si="38"/>
        <v>2.5</v>
      </c>
      <c r="T179" s="265">
        <f t="shared" si="39"/>
        <v>3</v>
      </c>
      <c r="U179" s="265">
        <v>3</v>
      </c>
      <c r="V179" s="265">
        <v>3</v>
      </c>
      <c r="W179" s="265">
        <v>71.11</v>
      </c>
      <c r="X179" s="265">
        <v>93.88</v>
      </c>
      <c r="Y179" s="384">
        <v>99.57</v>
      </c>
      <c r="Z179" s="265">
        <f>'SKLOP A'!J186</f>
        <v>0</v>
      </c>
      <c r="AA179" s="265">
        <v>71.11</v>
      </c>
      <c r="AB179" s="265">
        <v>1.4</v>
      </c>
      <c r="AC179" s="265">
        <f t="shared" si="40"/>
        <v>99.55</v>
      </c>
      <c r="AD179" s="265">
        <v>1.1000000000000001</v>
      </c>
      <c r="AE179" s="266">
        <v>103.268</v>
      </c>
      <c r="AF179" s="265">
        <v>1.1000000000000001</v>
      </c>
      <c r="AG179" s="266">
        <f t="shared" si="37"/>
        <v>109.527</v>
      </c>
      <c r="AH179" s="265">
        <f t="shared" si="41"/>
        <v>99.55</v>
      </c>
      <c r="AI179" s="358"/>
      <c r="AJ179" s="405">
        <f t="shared" si="42"/>
        <v>206.536</v>
      </c>
      <c r="AK179" s="349"/>
      <c r="AL179" s="456">
        <f t="shared" si="43"/>
        <v>328.58100000000002</v>
      </c>
      <c r="AM179" s="498"/>
      <c r="AN179" s="330">
        <v>93.88</v>
      </c>
      <c r="AO179" s="330"/>
      <c r="AP179" s="330">
        <v>199.14</v>
      </c>
      <c r="AQ179" s="330"/>
      <c r="AR179" s="467">
        <f t="shared" si="44"/>
        <v>0</v>
      </c>
      <c r="AS179" s="267"/>
      <c r="AT179" s="271"/>
      <c r="AU179" s="271"/>
      <c r="AV179" s="271"/>
      <c r="AW179" s="271"/>
    </row>
    <row r="180" spans="1:49" ht="14.45" customHeight="1" x14ac:dyDescent="0.2">
      <c r="A180" s="262">
        <v>179</v>
      </c>
      <c r="B180" s="255">
        <v>176</v>
      </c>
      <c r="C180" s="256"/>
      <c r="D180" s="257"/>
      <c r="E180" s="258"/>
      <c r="F180" s="263" t="s">
        <v>364</v>
      </c>
      <c r="G180" s="47">
        <v>4</v>
      </c>
      <c r="H180" s="47" t="s">
        <v>661</v>
      </c>
      <c r="I180" s="435">
        <v>9142</v>
      </c>
      <c r="J180" s="276">
        <v>204509830</v>
      </c>
      <c r="K180" s="434">
        <v>0</v>
      </c>
      <c r="L180" s="434">
        <f t="shared" si="36"/>
        <v>204509830</v>
      </c>
      <c r="M180" s="436" t="s">
        <v>1562</v>
      </c>
      <c r="N180" s="259"/>
      <c r="O180" s="263" t="s">
        <v>9</v>
      </c>
      <c r="P180" s="259" t="s">
        <v>15</v>
      </c>
      <c r="Q180" s="264">
        <v>1</v>
      </c>
      <c r="R180" s="265">
        <v>2</v>
      </c>
      <c r="S180" s="265">
        <f t="shared" si="38"/>
        <v>2.5</v>
      </c>
      <c r="T180" s="265">
        <f t="shared" si="39"/>
        <v>3</v>
      </c>
      <c r="U180" s="265">
        <v>3</v>
      </c>
      <c r="V180" s="265">
        <v>3</v>
      </c>
      <c r="W180" s="265">
        <v>80.52</v>
      </c>
      <c r="X180" s="265">
        <v>106.42</v>
      </c>
      <c r="Y180" s="384">
        <v>112.88</v>
      </c>
      <c r="Z180" s="265">
        <f>'SKLOP A'!J187</f>
        <v>0</v>
      </c>
      <c r="AA180" s="265">
        <v>80.52</v>
      </c>
      <c r="AB180" s="265">
        <v>1.4</v>
      </c>
      <c r="AC180" s="265">
        <f t="shared" si="40"/>
        <v>112.73</v>
      </c>
      <c r="AD180" s="265">
        <v>1.1000000000000001</v>
      </c>
      <c r="AE180" s="266">
        <v>117.06200000000001</v>
      </c>
      <c r="AF180" s="265">
        <v>1.1000000000000001</v>
      </c>
      <c r="AG180" s="266">
        <f t="shared" si="37"/>
        <v>124.16800000000001</v>
      </c>
      <c r="AH180" s="265">
        <f t="shared" si="41"/>
        <v>112.73</v>
      </c>
      <c r="AI180" s="358"/>
      <c r="AJ180" s="405">
        <f t="shared" si="42"/>
        <v>234.12400000000002</v>
      </c>
      <c r="AK180" s="349"/>
      <c r="AL180" s="456">
        <f t="shared" si="43"/>
        <v>372.50400000000002</v>
      </c>
      <c r="AM180" s="498"/>
      <c r="AN180" s="330">
        <v>106.42</v>
      </c>
      <c r="AO180" s="330"/>
      <c r="AP180" s="330">
        <v>225.76</v>
      </c>
      <c r="AQ180" s="330"/>
      <c r="AR180" s="467">
        <f t="shared" si="44"/>
        <v>0</v>
      </c>
      <c r="AS180" s="267"/>
      <c r="AT180" s="271"/>
      <c r="AU180" s="271"/>
      <c r="AV180" s="271"/>
      <c r="AW180" s="271"/>
    </row>
    <row r="181" spans="1:49" ht="14.45" customHeight="1" x14ac:dyDescent="0.2">
      <c r="A181" s="262">
        <v>180</v>
      </c>
      <c r="B181" s="255">
        <v>177</v>
      </c>
      <c r="C181" s="256"/>
      <c r="D181" s="257"/>
      <c r="E181" s="258"/>
      <c r="F181" s="263" t="s">
        <v>364</v>
      </c>
      <c r="G181" s="47">
        <v>4</v>
      </c>
      <c r="H181" s="47" t="s">
        <v>661</v>
      </c>
      <c r="I181" s="435">
        <v>9220</v>
      </c>
      <c r="J181" s="276">
        <v>204510530</v>
      </c>
      <c r="K181" s="434">
        <v>0</v>
      </c>
      <c r="L181" s="434">
        <f t="shared" si="36"/>
        <v>204510530</v>
      </c>
      <c r="M181" s="436" t="s">
        <v>1563</v>
      </c>
      <c r="N181" s="259"/>
      <c r="O181" s="263" t="s">
        <v>9</v>
      </c>
      <c r="P181" s="259" t="s">
        <v>15</v>
      </c>
      <c r="Q181" s="264">
        <v>1</v>
      </c>
      <c r="R181" s="265">
        <v>2</v>
      </c>
      <c r="S181" s="265">
        <f t="shared" si="38"/>
        <v>2.5</v>
      </c>
      <c r="T181" s="265">
        <f t="shared" si="39"/>
        <v>3</v>
      </c>
      <c r="U181" s="265">
        <v>3</v>
      </c>
      <c r="V181" s="265">
        <v>3</v>
      </c>
      <c r="W181" s="265">
        <v>91.24</v>
      </c>
      <c r="X181" s="265">
        <v>120.28</v>
      </c>
      <c r="Y181" s="384">
        <v>127.57</v>
      </c>
      <c r="Z181" s="265">
        <f>'SKLOP A'!J188</f>
        <v>0</v>
      </c>
      <c r="AA181" s="265">
        <v>91.24</v>
      </c>
      <c r="AB181" s="265">
        <v>1.4</v>
      </c>
      <c r="AC181" s="265">
        <f t="shared" si="40"/>
        <v>127.74</v>
      </c>
      <c r="AD181" s="265">
        <v>1.1000000000000001</v>
      </c>
      <c r="AE181" s="266">
        <v>132.30800000000002</v>
      </c>
      <c r="AF181" s="265">
        <v>1.1000000000000001</v>
      </c>
      <c r="AG181" s="266">
        <f t="shared" si="37"/>
        <v>140.327</v>
      </c>
      <c r="AH181" s="265">
        <f t="shared" si="41"/>
        <v>127.74</v>
      </c>
      <c r="AI181" s="358"/>
      <c r="AJ181" s="405">
        <f t="shared" si="42"/>
        <v>264.61600000000004</v>
      </c>
      <c r="AK181" s="349"/>
      <c r="AL181" s="456">
        <f t="shared" si="43"/>
        <v>420.98099999999999</v>
      </c>
      <c r="AM181" s="498"/>
      <c r="AN181" s="330">
        <v>120.28</v>
      </c>
      <c r="AO181" s="330"/>
      <c r="AP181" s="330">
        <v>255.14</v>
      </c>
      <c r="AQ181" s="330"/>
      <c r="AR181" s="467">
        <f t="shared" si="44"/>
        <v>0</v>
      </c>
      <c r="AS181" s="267"/>
      <c r="AT181" s="271"/>
      <c r="AU181" s="271"/>
      <c r="AV181" s="271"/>
      <c r="AW181" s="271"/>
    </row>
    <row r="182" spans="1:49" ht="14.45" customHeight="1" x14ac:dyDescent="0.2">
      <c r="A182" s="262">
        <v>181</v>
      </c>
      <c r="B182" s="255">
        <v>178</v>
      </c>
      <c r="C182" s="256"/>
      <c r="D182" s="257">
        <v>144</v>
      </c>
      <c r="E182" s="258"/>
      <c r="F182" s="263" t="s">
        <v>364</v>
      </c>
      <c r="G182" s="47">
        <v>4</v>
      </c>
      <c r="H182" s="47" t="s">
        <v>661</v>
      </c>
      <c r="I182" s="435">
        <v>9797</v>
      </c>
      <c r="J182" s="276">
        <v>204515430</v>
      </c>
      <c r="K182" s="434">
        <v>0</v>
      </c>
      <c r="L182" s="434">
        <f t="shared" si="36"/>
        <v>204515430</v>
      </c>
      <c r="M182" s="436" t="s">
        <v>1487</v>
      </c>
      <c r="N182" s="259"/>
      <c r="O182" s="263" t="s">
        <v>9</v>
      </c>
      <c r="P182" s="259" t="s">
        <v>15</v>
      </c>
      <c r="Q182" s="264">
        <v>1</v>
      </c>
      <c r="R182" s="265">
        <v>2</v>
      </c>
      <c r="S182" s="265">
        <f t="shared" si="38"/>
        <v>2.5</v>
      </c>
      <c r="T182" s="265">
        <f t="shared" si="39"/>
        <v>3</v>
      </c>
      <c r="U182" s="265">
        <v>3</v>
      </c>
      <c r="V182" s="265">
        <v>3</v>
      </c>
      <c r="W182" s="265">
        <v>140.97999999999999</v>
      </c>
      <c r="X182" s="265">
        <v>185.92</v>
      </c>
      <c r="Y182" s="384">
        <v>199.2</v>
      </c>
      <c r="Z182" s="265">
        <f>'SKLOP A'!J189</f>
        <v>0</v>
      </c>
      <c r="AA182" s="265">
        <v>140.97999999999999</v>
      </c>
      <c r="AB182" s="265">
        <v>1.4</v>
      </c>
      <c r="AC182" s="265">
        <f t="shared" si="40"/>
        <v>197.37</v>
      </c>
      <c r="AD182" s="265">
        <v>1.1000000000000001</v>
      </c>
      <c r="AE182" s="266">
        <v>204.512</v>
      </c>
      <c r="AF182" s="265">
        <v>1.1000000000000001</v>
      </c>
      <c r="AG182" s="266">
        <f t="shared" si="37"/>
        <v>219.12</v>
      </c>
      <c r="AH182" s="265">
        <f t="shared" si="41"/>
        <v>197.37</v>
      </c>
      <c r="AI182" s="358"/>
      <c r="AJ182" s="405">
        <f t="shared" si="42"/>
        <v>409.024</v>
      </c>
      <c r="AK182" s="349"/>
      <c r="AL182" s="456">
        <f t="shared" si="43"/>
        <v>657.36</v>
      </c>
      <c r="AM182" s="498"/>
      <c r="AN182" s="330">
        <v>185.92</v>
      </c>
      <c r="AO182" s="330"/>
      <c r="AP182" s="330">
        <v>398.4</v>
      </c>
      <c r="AQ182" s="330"/>
      <c r="AR182" s="467">
        <f t="shared" si="44"/>
        <v>0</v>
      </c>
      <c r="AS182" s="267"/>
      <c r="AT182" s="271"/>
      <c r="AU182" s="271"/>
      <c r="AV182" s="271"/>
      <c r="AW182" s="271"/>
    </row>
    <row r="183" spans="1:49" ht="14.45" customHeight="1" x14ac:dyDescent="0.2">
      <c r="A183" s="262">
        <v>182</v>
      </c>
      <c r="B183" s="255">
        <v>179</v>
      </c>
      <c r="C183" s="256">
        <v>109</v>
      </c>
      <c r="D183" s="257">
        <v>145</v>
      </c>
      <c r="E183" s="258">
        <v>206</v>
      </c>
      <c r="F183" s="259" t="s">
        <v>164</v>
      </c>
      <c r="G183" s="47">
        <v>5</v>
      </c>
      <c r="H183" s="47" t="s">
        <v>631</v>
      </c>
      <c r="I183" s="303">
        <v>3242</v>
      </c>
      <c r="J183" s="424" t="s">
        <v>165</v>
      </c>
      <c r="K183" s="434">
        <v>0</v>
      </c>
      <c r="L183" s="434">
        <f t="shared" si="36"/>
        <v>204700100</v>
      </c>
      <c r="M183" s="90" t="s">
        <v>166</v>
      </c>
      <c r="N183" s="259"/>
      <c r="O183" s="263" t="s">
        <v>9</v>
      </c>
      <c r="P183" s="259" t="s">
        <v>15</v>
      </c>
      <c r="Q183" s="264">
        <v>2</v>
      </c>
      <c r="R183" s="265">
        <v>4</v>
      </c>
      <c r="S183" s="265">
        <f t="shared" si="38"/>
        <v>5</v>
      </c>
      <c r="T183" s="265">
        <f t="shared" si="39"/>
        <v>5</v>
      </c>
      <c r="U183" s="265">
        <v>5</v>
      </c>
      <c r="V183" s="265">
        <v>5</v>
      </c>
      <c r="W183" s="265">
        <v>6.75</v>
      </c>
      <c r="X183" s="265">
        <v>9</v>
      </c>
      <c r="Y183" s="384">
        <v>9.4</v>
      </c>
      <c r="Z183" s="265">
        <f>'SKLOP A'!J190</f>
        <v>0</v>
      </c>
      <c r="AA183" s="265">
        <v>6.75</v>
      </c>
      <c r="AB183" s="265">
        <v>1.4</v>
      </c>
      <c r="AC183" s="265">
        <f t="shared" si="40"/>
        <v>9.4499999999999993</v>
      </c>
      <c r="AD183" s="265">
        <v>1.1000000000000001</v>
      </c>
      <c r="AE183" s="266">
        <v>9.9</v>
      </c>
      <c r="AF183" s="265">
        <v>1.1000000000000001</v>
      </c>
      <c r="AG183" s="266">
        <f t="shared" si="37"/>
        <v>10.340000000000002</v>
      </c>
      <c r="AH183" s="265">
        <f t="shared" si="41"/>
        <v>18.899999999999999</v>
      </c>
      <c r="AI183" s="358"/>
      <c r="AJ183" s="405">
        <f t="shared" si="42"/>
        <v>39.6</v>
      </c>
      <c r="AK183" s="349"/>
      <c r="AL183" s="456">
        <f t="shared" si="43"/>
        <v>51.70000000000001</v>
      </c>
      <c r="AM183" s="498"/>
      <c r="AN183" s="330">
        <v>18</v>
      </c>
      <c r="AO183" s="330"/>
      <c r="AP183" s="330">
        <v>37.6</v>
      </c>
      <c r="AQ183" s="330"/>
      <c r="AR183" s="467">
        <f t="shared" si="44"/>
        <v>0</v>
      </c>
      <c r="AS183" s="267"/>
      <c r="AT183" s="271"/>
      <c r="AU183" s="271"/>
      <c r="AV183" s="271"/>
      <c r="AW183" s="271"/>
    </row>
    <row r="184" spans="1:49" ht="14.45" customHeight="1" x14ac:dyDescent="0.2">
      <c r="A184" s="262">
        <v>183</v>
      </c>
      <c r="B184" s="255">
        <v>180</v>
      </c>
      <c r="C184" s="256">
        <v>110</v>
      </c>
      <c r="D184" s="257">
        <v>146</v>
      </c>
      <c r="E184" s="258">
        <v>207</v>
      </c>
      <c r="F184" s="259" t="s">
        <v>164</v>
      </c>
      <c r="G184" s="47">
        <v>5</v>
      </c>
      <c r="H184" s="47" t="s">
        <v>631</v>
      </c>
      <c r="I184" s="303">
        <v>2072</v>
      </c>
      <c r="J184" s="424" t="s">
        <v>167</v>
      </c>
      <c r="K184" s="434">
        <v>0</v>
      </c>
      <c r="L184" s="434">
        <f t="shared" si="36"/>
        <v>204700300</v>
      </c>
      <c r="M184" s="90" t="s">
        <v>168</v>
      </c>
      <c r="N184" s="259"/>
      <c r="O184" s="263" t="s">
        <v>9</v>
      </c>
      <c r="P184" s="259" t="s">
        <v>15</v>
      </c>
      <c r="Q184" s="264">
        <v>12</v>
      </c>
      <c r="R184" s="265">
        <v>24</v>
      </c>
      <c r="S184" s="265">
        <f t="shared" si="38"/>
        <v>30</v>
      </c>
      <c r="T184" s="265">
        <f t="shared" si="39"/>
        <v>30</v>
      </c>
      <c r="U184" s="265">
        <v>30</v>
      </c>
      <c r="V184" s="265">
        <v>30</v>
      </c>
      <c r="W184" s="265">
        <v>11.5</v>
      </c>
      <c r="X184" s="265">
        <v>16.12</v>
      </c>
      <c r="Y184" s="384">
        <v>17.05</v>
      </c>
      <c r="Z184" s="265">
        <f>'SKLOP A'!J191</f>
        <v>0</v>
      </c>
      <c r="AA184" s="265">
        <v>11.5</v>
      </c>
      <c r="AB184" s="265">
        <v>1.4</v>
      </c>
      <c r="AC184" s="265">
        <f t="shared" si="40"/>
        <v>16.100000000000001</v>
      </c>
      <c r="AD184" s="265">
        <v>1.1000000000000001</v>
      </c>
      <c r="AE184" s="266">
        <v>17.732000000000003</v>
      </c>
      <c r="AF184" s="265">
        <v>1.1000000000000001</v>
      </c>
      <c r="AG184" s="266">
        <f t="shared" si="37"/>
        <v>18.755000000000003</v>
      </c>
      <c r="AH184" s="265">
        <f t="shared" si="41"/>
        <v>193.20000000000002</v>
      </c>
      <c r="AI184" s="358"/>
      <c r="AJ184" s="405">
        <f t="shared" si="42"/>
        <v>425.5680000000001</v>
      </c>
      <c r="AK184" s="349"/>
      <c r="AL184" s="456">
        <f t="shared" si="43"/>
        <v>562.65000000000009</v>
      </c>
      <c r="AM184" s="498"/>
      <c r="AN184" s="330">
        <v>193.44</v>
      </c>
      <c r="AO184" s="330"/>
      <c r="AP184" s="330">
        <v>409.20000000000005</v>
      </c>
      <c r="AQ184" s="330"/>
      <c r="AR184" s="467">
        <f t="shared" si="44"/>
        <v>0</v>
      </c>
      <c r="AS184" s="267"/>
      <c r="AT184" s="271"/>
      <c r="AU184" s="271"/>
      <c r="AV184" s="271"/>
      <c r="AW184" s="271"/>
    </row>
    <row r="185" spans="1:49" ht="14.45" customHeight="1" x14ac:dyDescent="0.2">
      <c r="A185" s="262">
        <v>184</v>
      </c>
      <c r="B185" s="255">
        <v>181</v>
      </c>
      <c r="C185" s="256">
        <v>111</v>
      </c>
      <c r="D185" s="257">
        <v>147</v>
      </c>
      <c r="E185" s="258">
        <v>208</v>
      </c>
      <c r="F185" s="259" t="s">
        <v>164</v>
      </c>
      <c r="G185" s="47">
        <v>5</v>
      </c>
      <c r="H185" s="47" t="s">
        <v>631</v>
      </c>
      <c r="I185" s="303">
        <v>3243</v>
      </c>
      <c r="J185" s="424" t="s">
        <v>169</v>
      </c>
      <c r="K185" s="434">
        <v>0</v>
      </c>
      <c r="L185" s="434">
        <f t="shared" si="36"/>
        <v>204700400</v>
      </c>
      <c r="M185" s="90" t="s">
        <v>170</v>
      </c>
      <c r="N185" s="259"/>
      <c r="O185" s="263" t="s">
        <v>9</v>
      </c>
      <c r="P185" s="259" t="s">
        <v>15</v>
      </c>
      <c r="Q185" s="264">
        <v>2</v>
      </c>
      <c r="R185" s="265">
        <v>4</v>
      </c>
      <c r="S185" s="265">
        <f t="shared" si="38"/>
        <v>5</v>
      </c>
      <c r="T185" s="265">
        <f t="shared" si="39"/>
        <v>5</v>
      </c>
      <c r="U185" s="265">
        <v>5</v>
      </c>
      <c r="V185" s="265">
        <v>5</v>
      </c>
      <c r="W185" s="265">
        <v>9.2200000000000006</v>
      </c>
      <c r="X185" s="265">
        <v>13.16</v>
      </c>
      <c r="Y185" s="384">
        <v>14</v>
      </c>
      <c r="Z185" s="265">
        <f>'SKLOP A'!J192</f>
        <v>0</v>
      </c>
      <c r="AA185" s="265">
        <v>9.2200000000000006</v>
      </c>
      <c r="AB185" s="265">
        <v>1.4</v>
      </c>
      <c r="AC185" s="265">
        <f t="shared" si="40"/>
        <v>12.91</v>
      </c>
      <c r="AD185" s="265">
        <v>1.1000000000000001</v>
      </c>
      <c r="AE185" s="266">
        <v>14.476000000000001</v>
      </c>
      <c r="AF185" s="265">
        <v>1.1000000000000001</v>
      </c>
      <c r="AG185" s="266">
        <f t="shared" si="37"/>
        <v>15.400000000000002</v>
      </c>
      <c r="AH185" s="265">
        <f t="shared" si="41"/>
        <v>25.82</v>
      </c>
      <c r="AI185" s="358"/>
      <c r="AJ185" s="405">
        <f t="shared" si="42"/>
        <v>57.904000000000003</v>
      </c>
      <c r="AK185" s="349"/>
      <c r="AL185" s="456">
        <f t="shared" si="43"/>
        <v>77.000000000000014</v>
      </c>
      <c r="AM185" s="498"/>
      <c r="AN185" s="330">
        <v>26.32</v>
      </c>
      <c r="AO185" s="330"/>
      <c r="AP185" s="330">
        <v>56</v>
      </c>
      <c r="AQ185" s="330"/>
      <c r="AR185" s="467">
        <f t="shared" si="44"/>
        <v>0</v>
      </c>
      <c r="AS185" s="267"/>
      <c r="AT185" s="271"/>
      <c r="AU185" s="271"/>
      <c r="AV185" s="271"/>
      <c r="AW185" s="271"/>
    </row>
    <row r="186" spans="1:49" ht="14.45" customHeight="1" x14ac:dyDescent="0.2">
      <c r="A186" s="262">
        <v>185</v>
      </c>
      <c r="B186" s="255">
        <v>182</v>
      </c>
      <c r="C186" s="256">
        <v>112</v>
      </c>
      <c r="D186" s="257">
        <v>148</v>
      </c>
      <c r="E186" s="258">
        <v>209</v>
      </c>
      <c r="F186" s="259" t="s">
        <v>164</v>
      </c>
      <c r="G186" s="47">
        <v>5</v>
      </c>
      <c r="H186" s="47" t="s">
        <v>631</v>
      </c>
      <c r="I186" s="303">
        <v>3959</v>
      </c>
      <c r="J186" s="424" t="s">
        <v>171</v>
      </c>
      <c r="K186" s="434">
        <v>0</v>
      </c>
      <c r="L186" s="434">
        <f t="shared" si="36"/>
        <v>204700600</v>
      </c>
      <c r="M186" s="90" t="s">
        <v>172</v>
      </c>
      <c r="N186" s="259"/>
      <c r="O186" s="263" t="s">
        <v>9</v>
      </c>
      <c r="P186" s="259" t="s">
        <v>15</v>
      </c>
      <c r="Q186" s="264">
        <v>7</v>
      </c>
      <c r="R186" s="265">
        <v>14</v>
      </c>
      <c r="S186" s="265">
        <f t="shared" si="38"/>
        <v>17.5</v>
      </c>
      <c r="T186" s="265">
        <f t="shared" si="39"/>
        <v>18</v>
      </c>
      <c r="U186" s="265">
        <v>18</v>
      </c>
      <c r="V186" s="265">
        <v>18</v>
      </c>
      <c r="W186" s="265">
        <v>14.1</v>
      </c>
      <c r="X186" s="265">
        <v>20.25</v>
      </c>
      <c r="Y186" s="384">
        <v>21.06</v>
      </c>
      <c r="Z186" s="265">
        <f>'SKLOP A'!J193</f>
        <v>0</v>
      </c>
      <c r="AA186" s="265">
        <v>14.1</v>
      </c>
      <c r="AB186" s="265">
        <v>1.4</v>
      </c>
      <c r="AC186" s="265">
        <f t="shared" si="40"/>
        <v>19.739999999999998</v>
      </c>
      <c r="AD186" s="265">
        <v>1.1000000000000001</v>
      </c>
      <c r="AE186" s="266">
        <v>22.275000000000002</v>
      </c>
      <c r="AF186" s="265">
        <v>1.1000000000000001</v>
      </c>
      <c r="AG186" s="266">
        <f t="shared" si="37"/>
        <v>23.166</v>
      </c>
      <c r="AH186" s="265">
        <f t="shared" si="41"/>
        <v>138.17999999999998</v>
      </c>
      <c r="AI186" s="358"/>
      <c r="AJ186" s="405">
        <f t="shared" si="42"/>
        <v>311.85000000000002</v>
      </c>
      <c r="AK186" s="349"/>
      <c r="AL186" s="456">
        <f t="shared" si="43"/>
        <v>416.988</v>
      </c>
      <c r="AM186" s="498"/>
      <c r="AN186" s="330">
        <v>141.75</v>
      </c>
      <c r="AO186" s="330"/>
      <c r="AP186" s="330">
        <v>294.83999999999997</v>
      </c>
      <c r="AQ186" s="330"/>
      <c r="AR186" s="467">
        <f t="shared" si="44"/>
        <v>0</v>
      </c>
      <c r="AS186" s="267"/>
      <c r="AT186" s="271"/>
      <c r="AU186" s="271"/>
      <c r="AV186" s="271"/>
      <c r="AW186" s="271"/>
    </row>
    <row r="187" spans="1:49" ht="14.45" customHeight="1" x14ac:dyDescent="0.2">
      <c r="A187" s="262">
        <v>186</v>
      </c>
      <c r="B187" s="255">
        <v>183</v>
      </c>
      <c r="C187" s="256">
        <v>113</v>
      </c>
      <c r="D187" s="257">
        <v>149</v>
      </c>
      <c r="E187" s="258">
        <v>210</v>
      </c>
      <c r="F187" s="259" t="s">
        <v>164</v>
      </c>
      <c r="G187" s="47">
        <v>5</v>
      </c>
      <c r="H187" s="47" t="s">
        <v>631</v>
      </c>
      <c r="I187" s="303">
        <v>3244</v>
      </c>
      <c r="J187" s="424" t="s">
        <v>173</v>
      </c>
      <c r="K187" s="434">
        <v>0</v>
      </c>
      <c r="L187" s="434">
        <f t="shared" si="36"/>
        <v>204700800</v>
      </c>
      <c r="M187" s="90" t="s">
        <v>174</v>
      </c>
      <c r="N187" s="259"/>
      <c r="O187" s="263" t="s">
        <v>9</v>
      </c>
      <c r="P187" s="259" t="s">
        <v>15</v>
      </c>
      <c r="Q187" s="264">
        <v>1</v>
      </c>
      <c r="R187" s="265">
        <v>2</v>
      </c>
      <c r="S187" s="265">
        <f t="shared" si="38"/>
        <v>2.5</v>
      </c>
      <c r="T187" s="265">
        <f t="shared" si="39"/>
        <v>3</v>
      </c>
      <c r="U187" s="265">
        <v>3</v>
      </c>
      <c r="V187" s="265">
        <v>3</v>
      </c>
      <c r="W187" s="265">
        <v>11.66</v>
      </c>
      <c r="X187" s="265">
        <v>16.5</v>
      </c>
      <c r="Y187" s="384">
        <v>17.100000000000001</v>
      </c>
      <c r="Z187" s="265">
        <f>'SKLOP A'!J194</f>
        <v>0</v>
      </c>
      <c r="AA187" s="265">
        <v>11.66</v>
      </c>
      <c r="AB187" s="265">
        <v>1.4</v>
      </c>
      <c r="AC187" s="265">
        <f t="shared" si="40"/>
        <v>16.32</v>
      </c>
      <c r="AD187" s="265">
        <v>1.1000000000000001</v>
      </c>
      <c r="AE187" s="266">
        <v>18.150000000000002</v>
      </c>
      <c r="AF187" s="265">
        <v>1.1000000000000001</v>
      </c>
      <c r="AG187" s="266">
        <f t="shared" si="37"/>
        <v>18.810000000000002</v>
      </c>
      <c r="AH187" s="265">
        <f t="shared" si="41"/>
        <v>16.32</v>
      </c>
      <c r="AI187" s="358"/>
      <c r="AJ187" s="405">
        <f t="shared" si="42"/>
        <v>36.300000000000004</v>
      </c>
      <c r="AK187" s="349"/>
      <c r="AL187" s="456">
        <f t="shared" si="43"/>
        <v>56.430000000000007</v>
      </c>
      <c r="AM187" s="498"/>
      <c r="AN187" s="330">
        <v>16.5</v>
      </c>
      <c r="AO187" s="330"/>
      <c r="AP187" s="330">
        <v>34.200000000000003</v>
      </c>
      <c r="AQ187" s="330"/>
      <c r="AR187" s="467">
        <f t="shared" si="44"/>
        <v>0</v>
      </c>
      <c r="AS187" s="267"/>
      <c r="AT187" s="271"/>
      <c r="AU187" s="271"/>
      <c r="AV187" s="271"/>
      <c r="AW187" s="271"/>
    </row>
    <row r="188" spans="1:49" ht="14.45" customHeight="1" x14ac:dyDescent="0.2">
      <c r="A188" s="262">
        <v>187</v>
      </c>
      <c r="B188" s="255">
        <v>184</v>
      </c>
      <c r="C188" s="256">
        <v>114</v>
      </c>
      <c r="D188" s="257">
        <v>150</v>
      </c>
      <c r="E188" s="258">
        <v>211</v>
      </c>
      <c r="F188" s="259" t="s">
        <v>164</v>
      </c>
      <c r="G188" s="47">
        <v>5</v>
      </c>
      <c r="H188" s="47" t="s">
        <v>631</v>
      </c>
      <c r="I188" s="303">
        <v>3960</v>
      </c>
      <c r="J188" s="424" t="s">
        <v>175</v>
      </c>
      <c r="K188" s="434">
        <v>0</v>
      </c>
      <c r="L188" s="434">
        <f t="shared" si="36"/>
        <v>204701100</v>
      </c>
      <c r="M188" s="90" t="s">
        <v>176</v>
      </c>
      <c r="N188" s="259"/>
      <c r="O188" s="263" t="s">
        <v>9</v>
      </c>
      <c r="P188" s="259" t="s">
        <v>15</v>
      </c>
      <c r="Q188" s="264">
        <v>3</v>
      </c>
      <c r="R188" s="265">
        <v>6</v>
      </c>
      <c r="S188" s="265">
        <f t="shared" si="38"/>
        <v>7.5</v>
      </c>
      <c r="T188" s="265">
        <f t="shared" si="39"/>
        <v>8</v>
      </c>
      <c r="U188" s="265">
        <v>8</v>
      </c>
      <c r="V188" s="265">
        <v>8</v>
      </c>
      <c r="W188" s="265">
        <v>17.75</v>
      </c>
      <c r="X188" s="265">
        <v>23.5</v>
      </c>
      <c r="Y188" s="384">
        <v>24.44</v>
      </c>
      <c r="Z188" s="265">
        <f>'SKLOP A'!J195</f>
        <v>0</v>
      </c>
      <c r="AA188" s="265">
        <v>17.75</v>
      </c>
      <c r="AB188" s="265">
        <v>1.4</v>
      </c>
      <c r="AC188" s="265">
        <f t="shared" si="40"/>
        <v>24.85</v>
      </c>
      <c r="AD188" s="265">
        <v>1.1000000000000001</v>
      </c>
      <c r="AE188" s="266">
        <v>25.85</v>
      </c>
      <c r="AF188" s="265">
        <v>1.1000000000000001</v>
      </c>
      <c r="AG188" s="266">
        <f t="shared" si="37"/>
        <v>26.884000000000004</v>
      </c>
      <c r="AH188" s="265">
        <f t="shared" si="41"/>
        <v>74.550000000000011</v>
      </c>
      <c r="AI188" s="358"/>
      <c r="AJ188" s="405">
        <f t="shared" si="42"/>
        <v>155.10000000000002</v>
      </c>
      <c r="AK188" s="349"/>
      <c r="AL188" s="456">
        <f t="shared" si="43"/>
        <v>215.07200000000003</v>
      </c>
      <c r="AM188" s="498"/>
      <c r="AN188" s="330">
        <v>70.5</v>
      </c>
      <c r="AO188" s="330"/>
      <c r="AP188" s="330">
        <v>146.64000000000001</v>
      </c>
      <c r="AQ188" s="330"/>
      <c r="AR188" s="467">
        <f t="shared" si="44"/>
        <v>0</v>
      </c>
      <c r="AS188" s="267"/>
      <c r="AT188" s="271"/>
      <c r="AU188" s="271"/>
      <c r="AV188" s="271"/>
      <c r="AW188" s="271"/>
    </row>
    <row r="189" spans="1:49" ht="14.45" customHeight="1" x14ac:dyDescent="0.2">
      <c r="A189" s="275">
        <v>188</v>
      </c>
      <c r="B189" s="255">
        <v>185</v>
      </c>
      <c r="C189" s="256">
        <v>122</v>
      </c>
      <c r="D189" s="257">
        <v>161</v>
      </c>
      <c r="E189" s="258"/>
      <c r="F189" s="263" t="s">
        <v>164</v>
      </c>
      <c r="G189" s="47">
        <v>5</v>
      </c>
      <c r="H189" s="47" t="s">
        <v>1296</v>
      </c>
      <c r="I189" s="90">
        <v>9259</v>
      </c>
      <c r="J189" s="276">
        <v>204701110</v>
      </c>
      <c r="K189" s="434">
        <v>0</v>
      </c>
      <c r="L189" s="434">
        <f t="shared" si="36"/>
        <v>204701110</v>
      </c>
      <c r="M189" s="90" t="s">
        <v>1294</v>
      </c>
      <c r="N189" s="259"/>
      <c r="O189" s="263" t="s">
        <v>9</v>
      </c>
      <c r="P189" s="259" t="s">
        <v>15</v>
      </c>
      <c r="Q189" s="264">
        <v>2</v>
      </c>
      <c r="R189" s="265">
        <v>4</v>
      </c>
      <c r="S189" s="265">
        <f t="shared" si="38"/>
        <v>5</v>
      </c>
      <c r="T189" s="265">
        <f t="shared" si="39"/>
        <v>5</v>
      </c>
      <c r="U189" s="265">
        <v>5</v>
      </c>
      <c r="V189" s="265">
        <v>5</v>
      </c>
      <c r="W189" s="265">
        <v>51.11</v>
      </c>
      <c r="X189" s="265">
        <v>66.900000000000006</v>
      </c>
      <c r="Y189" s="384">
        <v>67.36</v>
      </c>
      <c r="Z189" s="265">
        <f>'SKLOP A'!J196</f>
        <v>0</v>
      </c>
      <c r="AA189" s="265">
        <v>51.11</v>
      </c>
      <c r="AB189" s="265">
        <v>1.4</v>
      </c>
      <c r="AC189" s="265">
        <f t="shared" si="40"/>
        <v>71.55</v>
      </c>
      <c r="AD189" s="265">
        <v>1.1000000000000001</v>
      </c>
      <c r="AE189" s="266">
        <v>73.590000000000018</v>
      </c>
      <c r="AF189" s="265">
        <v>1.1000000000000001</v>
      </c>
      <c r="AG189" s="266">
        <f t="shared" si="37"/>
        <v>74.096000000000004</v>
      </c>
      <c r="AH189" s="265">
        <f t="shared" si="41"/>
        <v>143.1</v>
      </c>
      <c r="AI189" s="358"/>
      <c r="AJ189" s="405">
        <f t="shared" si="42"/>
        <v>294.36000000000007</v>
      </c>
      <c r="AK189" s="349"/>
      <c r="AL189" s="456">
        <f t="shared" si="43"/>
        <v>370.48</v>
      </c>
      <c r="AM189" s="498"/>
      <c r="AN189" s="330">
        <v>133.80000000000001</v>
      </c>
      <c r="AO189" s="330"/>
      <c r="AP189" s="330">
        <v>269.44</v>
      </c>
      <c r="AQ189" s="330"/>
      <c r="AR189" s="467">
        <f t="shared" si="44"/>
        <v>0</v>
      </c>
      <c r="AS189" s="267"/>
      <c r="AT189" s="271"/>
      <c r="AU189" s="271"/>
      <c r="AV189" s="271"/>
      <c r="AW189" s="271"/>
    </row>
    <row r="190" spans="1:49" ht="14.45" customHeight="1" x14ac:dyDescent="0.2">
      <c r="A190" s="262">
        <v>189</v>
      </c>
      <c r="B190" s="255">
        <v>186</v>
      </c>
      <c r="C190" s="256">
        <v>123</v>
      </c>
      <c r="D190" s="257">
        <v>162</v>
      </c>
      <c r="E190" s="258"/>
      <c r="F190" s="259" t="s">
        <v>1299</v>
      </c>
      <c r="G190" s="47">
        <v>5</v>
      </c>
      <c r="H190" s="47" t="s">
        <v>1296</v>
      </c>
      <c r="I190" s="90">
        <v>9260</v>
      </c>
      <c r="J190" s="276">
        <v>204701115</v>
      </c>
      <c r="K190" s="434">
        <v>0</v>
      </c>
      <c r="L190" s="434">
        <f t="shared" si="36"/>
        <v>204701115</v>
      </c>
      <c r="M190" s="90" t="s">
        <v>1297</v>
      </c>
      <c r="N190" s="259"/>
      <c r="O190" s="263" t="s">
        <v>9</v>
      </c>
      <c r="P190" s="259" t="s">
        <v>15</v>
      </c>
      <c r="Q190" s="264">
        <v>1</v>
      </c>
      <c r="R190" s="265">
        <v>2</v>
      </c>
      <c r="S190" s="265">
        <f t="shared" si="38"/>
        <v>2.5</v>
      </c>
      <c r="T190" s="265">
        <f t="shared" si="39"/>
        <v>3</v>
      </c>
      <c r="U190" s="265">
        <v>3</v>
      </c>
      <c r="V190" s="265">
        <v>3</v>
      </c>
      <c r="W190" s="265">
        <v>48.38</v>
      </c>
      <c r="X190" s="265">
        <v>56.36</v>
      </c>
      <c r="Y190" s="384">
        <v>62.16</v>
      </c>
      <c r="Z190" s="265">
        <f>'SKLOP A'!J197</f>
        <v>0</v>
      </c>
      <c r="AA190" s="265">
        <v>48.38</v>
      </c>
      <c r="AB190" s="265">
        <v>1.4</v>
      </c>
      <c r="AC190" s="265">
        <f t="shared" si="40"/>
        <v>67.73</v>
      </c>
      <c r="AD190" s="265">
        <v>1.1000000000000001</v>
      </c>
      <c r="AE190" s="266">
        <v>61.996000000000002</v>
      </c>
      <c r="AF190" s="265">
        <v>1.1000000000000001</v>
      </c>
      <c r="AG190" s="266">
        <f t="shared" si="37"/>
        <v>68.376000000000005</v>
      </c>
      <c r="AH190" s="265">
        <f t="shared" si="41"/>
        <v>67.73</v>
      </c>
      <c r="AI190" s="358"/>
      <c r="AJ190" s="405">
        <f t="shared" si="42"/>
        <v>123.992</v>
      </c>
      <c r="AK190" s="349"/>
      <c r="AL190" s="456">
        <f t="shared" si="43"/>
        <v>205.12800000000001</v>
      </c>
      <c r="AM190" s="498"/>
      <c r="AN190" s="330">
        <v>56.36</v>
      </c>
      <c r="AO190" s="330"/>
      <c r="AP190" s="330">
        <v>124.32</v>
      </c>
      <c r="AQ190" s="330"/>
      <c r="AR190" s="467">
        <f t="shared" si="44"/>
        <v>0</v>
      </c>
      <c r="AS190" s="267"/>
      <c r="AT190" s="271"/>
      <c r="AU190" s="271"/>
      <c r="AV190" s="271"/>
      <c r="AW190" s="271"/>
    </row>
    <row r="191" spans="1:49" ht="14.45" customHeight="1" x14ac:dyDescent="0.2">
      <c r="A191" s="262">
        <v>190</v>
      </c>
      <c r="B191" s="255">
        <v>187</v>
      </c>
      <c r="C191" s="256">
        <v>124</v>
      </c>
      <c r="D191" s="257">
        <v>163</v>
      </c>
      <c r="E191" s="258"/>
      <c r="F191" s="259" t="s">
        <v>1299</v>
      </c>
      <c r="G191" s="47">
        <v>5</v>
      </c>
      <c r="H191" s="47" t="s">
        <v>1296</v>
      </c>
      <c r="I191" s="90">
        <v>9299</v>
      </c>
      <c r="J191" s="276">
        <v>204701116</v>
      </c>
      <c r="K191" s="434">
        <v>0</v>
      </c>
      <c r="L191" s="434">
        <f t="shared" si="36"/>
        <v>204701116</v>
      </c>
      <c r="M191" s="90" t="s">
        <v>1298</v>
      </c>
      <c r="N191" s="259"/>
      <c r="O191" s="263" t="s">
        <v>9</v>
      </c>
      <c r="P191" s="259" t="s">
        <v>15</v>
      </c>
      <c r="Q191" s="264">
        <v>1</v>
      </c>
      <c r="R191" s="265">
        <v>2</v>
      </c>
      <c r="S191" s="265">
        <f t="shared" si="38"/>
        <v>2.5</v>
      </c>
      <c r="T191" s="265">
        <f t="shared" si="39"/>
        <v>3</v>
      </c>
      <c r="U191" s="265">
        <v>3</v>
      </c>
      <c r="V191" s="265">
        <v>3</v>
      </c>
      <c r="W191" s="265">
        <v>52.32</v>
      </c>
      <c r="X191" s="265">
        <v>59.8</v>
      </c>
      <c r="Y191" s="384">
        <v>68.28</v>
      </c>
      <c r="Z191" s="265">
        <f>'SKLOP A'!J198</f>
        <v>0</v>
      </c>
      <c r="AA191" s="265">
        <v>52.32</v>
      </c>
      <c r="AB191" s="265">
        <v>1.4</v>
      </c>
      <c r="AC191" s="265">
        <f t="shared" si="40"/>
        <v>73.25</v>
      </c>
      <c r="AD191" s="265">
        <v>1.1000000000000001</v>
      </c>
      <c r="AE191" s="266">
        <v>65.78</v>
      </c>
      <c r="AF191" s="265">
        <v>1.1000000000000001</v>
      </c>
      <c r="AG191" s="266">
        <f t="shared" si="37"/>
        <v>75.108000000000004</v>
      </c>
      <c r="AH191" s="265">
        <f t="shared" si="41"/>
        <v>73.25</v>
      </c>
      <c r="AI191" s="358"/>
      <c r="AJ191" s="405">
        <f t="shared" si="42"/>
        <v>131.56</v>
      </c>
      <c r="AK191" s="349"/>
      <c r="AL191" s="456">
        <f t="shared" si="43"/>
        <v>225.32400000000001</v>
      </c>
      <c r="AM191" s="498"/>
      <c r="AN191" s="330">
        <v>59.8</v>
      </c>
      <c r="AO191" s="330"/>
      <c r="AP191" s="330">
        <v>136.56</v>
      </c>
      <c r="AQ191" s="330"/>
      <c r="AR191" s="467">
        <f t="shared" si="44"/>
        <v>0</v>
      </c>
      <c r="AS191" s="267"/>
      <c r="AT191" s="271"/>
      <c r="AU191" s="271"/>
      <c r="AV191" s="271"/>
      <c r="AW191" s="271"/>
    </row>
    <row r="192" spans="1:49" ht="14.45" customHeight="1" x14ac:dyDescent="0.2">
      <c r="A192" s="262">
        <v>191</v>
      </c>
      <c r="B192" s="255">
        <v>188</v>
      </c>
      <c r="C192" s="256">
        <v>125</v>
      </c>
      <c r="D192" s="257">
        <v>164</v>
      </c>
      <c r="E192" s="258"/>
      <c r="F192" s="259" t="s">
        <v>1299</v>
      </c>
      <c r="G192" s="47">
        <v>5</v>
      </c>
      <c r="H192" s="47" t="s">
        <v>1296</v>
      </c>
      <c r="I192" s="303">
        <v>9298</v>
      </c>
      <c r="J192" s="276">
        <v>204701126</v>
      </c>
      <c r="K192" s="434">
        <v>0</v>
      </c>
      <c r="L192" s="434">
        <f t="shared" si="36"/>
        <v>204701126</v>
      </c>
      <c r="M192" s="90" t="s">
        <v>1295</v>
      </c>
      <c r="N192" s="259"/>
      <c r="O192" s="263" t="s">
        <v>9</v>
      </c>
      <c r="P192" s="259" t="s">
        <v>15</v>
      </c>
      <c r="Q192" s="264">
        <v>1</v>
      </c>
      <c r="R192" s="265">
        <v>2</v>
      </c>
      <c r="S192" s="265">
        <f t="shared" si="38"/>
        <v>2.5</v>
      </c>
      <c r="T192" s="265">
        <f t="shared" si="39"/>
        <v>3</v>
      </c>
      <c r="U192" s="265">
        <v>3</v>
      </c>
      <c r="V192" s="265">
        <v>3</v>
      </c>
      <c r="W192" s="265">
        <v>64.33</v>
      </c>
      <c r="X192" s="265">
        <v>73.52</v>
      </c>
      <c r="Y192" s="384">
        <v>64.92</v>
      </c>
      <c r="Z192" s="265">
        <f>'SKLOP A'!J199</f>
        <v>0</v>
      </c>
      <c r="AA192" s="265">
        <v>64.33</v>
      </c>
      <c r="AB192" s="265">
        <v>1.4</v>
      </c>
      <c r="AC192" s="265">
        <f t="shared" si="40"/>
        <v>90.06</v>
      </c>
      <c r="AD192" s="265">
        <v>1.1000000000000001</v>
      </c>
      <c r="AE192" s="266">
        <v>80.872</v>
      </c>
      <c r="AF192" s="265">
        <v>1.1000000000000001</v>
      </c>
      <c r="AG192" s="266">
        <f t="shared" si="37"/>
        <v>71.412000000000006</v>
      </c>
      <c r="AH192" s="265">
        <f t="shared" si="41"/>
        <v>90.06</v>
      </c>
      <c r="AI192" s="358"/>
      <c r="AJ192" s="405">
        <f t="shared" si="42"/>
        <v>161.744</v>
      </c>
      <c r="AK192" s="349"/>
      <c r="AL192" s="456">
        <f t="shared" si="43"/>
        <v>214.23600000000002</v>
      </c>
      <c r="AM192" s="498"/>
      <c r="AN192" s="330">
        <v>73.52</v>
      </c>
      <c r="AO192" s="330"/>
      <c r="AP192" s="330">
        <v>129.84</v>
      </c>
      <c r="AQ192" s="330"/>
      <c r="AR192" s="467">
        <f t="shared" si="44"/>
        <v>0</v>
      </c>
      <c r="AS192" s="267"/>
      <c r="AT192" s="271"/>
      <c r="AU192" s="271"/>
      <c r="AV192" s="271"/>
      <c r="AW192" s="271"/>
    </row>
    <row r="193" spans="1:49" ht="14.45" customHeight="1" x14ac:dyDescent="0.2">
      <c r="A193" s="262">
        <v>192</v>
      </c>
      <c r="B193" s="255">
        <v>189</v>
      </c>
      <c r="C193" s="256">
        <v>115</v>
      </c>
      <c r="D193" s="257">
        <v>151</v>
      </c>
      <c r="E193" s="258">
        <v>212</v>
      </c>
      <c r="F193" s="259" t="s">
        <v>164</v>
      </c>
      <c r="G193" s="47">
        <v>5</v>
      </c>
      <c r="H193" s="47" t="s">
        <v>631</v>
      </c>
      <c r="I193" s="303">
        <v>3245</v>
      </c>
      <c r="J193" s="424" t="s">
        <v>177</v>
      </c>
      <c r="K193" s="434">
        <v>0</v>
      </c>
      <c r="L193" s="434">
        <f t="shared" si="36"/>
        <v>204701220</v>
      </c>
      <c r="M193" s="90" t="s">
        <v>178</v>
      </c>
      <c r="N193" s="259"/>
      <c r="O193" s="263" t="s">
        <v>9</v>
      </c>
      <c r="P193" s="259" t="s">
        <v>15</v>
      </c>
      <c r="Q193" s="264">
        <v>6</v>
      </c>
      <c r="R193" s="265">
        <v>12</v>
      </c>
      <c r="S193" s="265">
        <f t="shared" si="38"/>
        <v>15</v>
      </c>
      <c r="T193" s="265">
        <f t="shared" si="39"/>
        <v>15</v>
      </c>
      <c r="U193" s="265">
        <v>15</v>
      </c>
      <c r="V193" s="265">
        <v>15</v>
      </c>
      <c r="W193" s="265">
        <v>16.75</v>
      </c>
      <c r="X193" s="265">
        <v>22.5</v>
      </c>
      <c r="Y193" s="384">
        <v>23.4</v>
      </c>
      <c r="Z193" s="265">
        <f>'SKLOP A'!J200</f>
        <v>0</v>
      </c>
      <c r="AA193" s="265">
        <v>16.75</v>
      </c>
      <c r="AB193" s="265">
        <v>1.4</v>
      </c>
      <c r="AC193" s="265">
        <f t="shared" si="40"/>
        <v>23.45</v>
      </c>
      <c r="AD193" s="265">
        <v>1.1000000000000001</v>
      </c>
      <c r="AE193" s="266">
        <v>24.750000000000004</v>
      </c>
      <c r="AF193" s="265">
        <v>1.1000000000000001</v>
      </c>
      <c r="AG193" s="266">
        <f t="shared" si="37"/>
        <v>25.740000000000002</v>
      </c>
      <c r="AH193" s="265">
        <f t="shared" si="41"/>
        <v>140.69999999999999</v>
      </c>
      <c r="AI193" s="358"/>
      <c r="AJ193" s="405">
        <f t="shared" si="42"/>
        <v>297.00000000000006</v>
      </c>
      <c r="AK193" s="349"/>
      <c r="AL193" s="456">
        <f t="shared" si="43"/>
        <v>386.1</v>
      </c>
      <c r="AM193" s="498"/>
      <c r="AN193" s="330">
        <v>135</v>
      </c>
      <c r="AO193" s="330"/>
      <c r="AP193" s="330">
        <v>280.79999999999995</v>
      </c>
      <c r="AQ193" s="330"/>
      <c r="AR193" s="467">
        <f t="shared" si="44"/>
        <v>0</v>
      </c>
      <c r="AS193" s="267"/>
      <c r="AT193" s="271"/>
      <c r="AU193" s="271"/>
      <c r="AV193" s="271"/>
      <c r="AW193" s="271"/>
    </row>
    <row r="194" spans="1:49" ht="14.45" customHeight="1" x14ac:dyDescent="0.2">
      <c r="A194" s="262">
        <v>193</v>
      </c>
      <c r="B194" s="255">
        <v>190</v>
      </c>
      <c r="C194" s="256">
        <v>116</v>
      </c>
      <c r="D194" s="257">
        <v>152</v>
      </c>
      <c r="E194" s="258">
        <v>213</v>
      </c>
      <c r="F194" s="259" t="s">
        <v>164</v>
      </c>
      <c r="G194" s="47">
        <v>5</v>
      </c>
      <c r="H194" s="47" t="s">
        <v>631</v>
      </c>
      <c r="I194" s="303">
        <v>4040</v>
      </c>
      <c r="J194" s="424" t="s">
        <v>179</v>
      </c>
      <c r="K194" s="434">
        <v>0</v>
      </c>
      <c r="L194" s="434">
        <f t="shared" si="36"/>
        <v>204701400</v>
      </c>
      <c r="M194" s="90" t="s">
        <v>180</v>
      </c>
      <c r="N194" s="259"/>
      <c r="O194" s="263" t="s">
        <v>9</v>
      </c>
      <c r="P194" s="259" t="s">
        <v>15</v>
      </c>
      <c r="Q194" s="264">
        <v>2</v>
      </c>
      <c r="R194" s="265">
        <v>4</v>
      </c>
      <c r="S194" s="265">
        <f t="shared" si="38"/>
        <v>5</v>
      </c>
      <c r="T194" s="265">
        <f t="shared" si="39"/>
        <v>5</v>
      </c>
      <c r="U194" s="265">
        <v>5</v>
      </c>
      <c r="V194" s="265">
        <v>5</v>
      </c>
      <c r="W194" s="265">
        <v>19.12</v>
      </c>
      <c r="X194" s="265">
        <v>26.79</v>
      </c>
      <c r="Y194" s="384">
        <v>28.5</v>
      </c>
      <c r="Z194" s="265">
        <f>'SKLOP A'!J201</f>
        <v>0</v>
      </c>
      <c r="AA194" s="265">
        <v>19.12</v>
      </c>
      <c r="AB194" s="265">
        <v>1.4</v>
      </c>
      <c r="AC194" s="265">
        <f t="shared" si="40"/>
        <v>26.77</v>
      </c>
      <c r="AD194" s="265">
        <v>1.1000000000000001</v>
      </c>
      <c r="AE194" s="266">
        <v>29.469000000000001</v>
      </c>
      <c r="AF194" s="265">
        <v>1.1000000000000001</v>
      </c>
      <c r="AG194" s="266">
        <f t="shared" si="37"/>
        <v>31.35</v>
      </c>
      <c r="AH194" s="265">
        <f t="shared" si="41"/>
        <v>53.54</v>
      </c>
      <c r="AI194" s="358"/>
      <c r="AJ194" s="405">
        <f t="shared" si="42"/>
        <v>117.876</v>
      </c>
      <c r="AK194" s="349"/>
      <c r="AL194" s="456">
        <f t="shared" si="43"/>
        <v>156.75</v>
      </c>
      <c r="AM194" s="498"/>
      <c r="AN194" s="330">
        <v>53.58</v>
      </c>
      <c r="AO194" s="330"/>
      <c r="AP194" s="330">
        <v>114</v>
      </c>
      <c r="AQ194" s="330"/>
      <c r="AR194" s="467">
        <f t="shared" si="44"/>
        <v>0</v>
      </c>
      <c r="AS194" s="267"/>
      <c r="AT194" s="271"/>
      <c r="AU194" s="271"/>
      <c r="AV194" s="271"/>
      <c r="AW194" s="271"/>
    </row>
    <row r="195" spans="1:49" ht="14.45" customHeight="1" x14ac:dyDescent="0.2">
      <c r="A195" s="262">
        <v>194</v>
      </c>
      <c r="B195" s="255">
        <v>191</v>
      </c>
      <c r="C195" s="256">
        <v>117</v>
      </c>
      <c r="D195" s="257">
        <v>153</v>
      </c>
      <c r="E195" s="258">
        <v>214</v>
      </c>
      <c r="F195" s="259" t="s">
        <v>164</v>
      </c>
      <c r="G195" s="47">
        <v>5</v>
      </c>
      <c r="H195" s="47" t="s">
        <v>631</v>
      </c>
      <c r="I195" s="303">
        <v>3246</v>
      </c>
      <c r="J195" s="424" t="s">
        <v>181</v>
      </c>
      <c r="K195" s="434">
        <v>0</v>
      </c>
      <c r="L195" s="434">
        <f t="shared" si="36"/>
        <v>204701600</v>
      </c>
      <c r="M195" s="90" t="s">
        <v>182</v>
      </c>
      <c r="N195" s="259"/>
      <c r="O195" s="263" t="s">
        <v>9</v>
      </c>
      <c r="P195" s="259" t="s">
        <v>15</v>
      </c>
      <c r="Q195" s="264">
        <v>2</v>
      </c>
      <c r="R195" s="265">
        <v>4</v>
      </c>
      <c r="S195" s="265">
        <f t="shared" si="38"/>
        <v>5</v>
      </c>
      <c r="T195" s="265">
        <f t="shared" si="39"/>
        <v>5</v>
      </c>
      <c r="U195" s="265">
        <v>5</v>
      </c>
      <c r="V195" s="265">
        <v>5</v>
      </c>
      <c r="W195" s="265">
        <v>15.05</v>
      </c>
      <c r="X195" s="265">
        <v>20.13</v>
      </c>
      <c r="Y195" s="384">
        <v>21.27</v>
      </c>
      <c r="Z195" s="265">
        <f>'SKLOP A'!J202</f>
        <v>0</v>
      </c>
      <c r="AA195" s="265">
        <v>15.05</v>
      </c>
      <c r="AB195" s="265">
        <v>1.4</v>
      </c>
      <c r="AC195" s="265">
        <f t="shared" si="40"/>
        <v>21.07</v>
      </c>
      <c r="AD195" s="265">
        <v>1.1000000000000001</v>
      </c>
      <c r="AE195" s="266">
        <v>22.143000000000001</v>
      </c>
      <c r="AF195" s="265">
        <v>1.1000000000000001</v>
      </c>
      <c r="AG195" s="266">
        <f t="shared" si="37"/>
        <v>23.397000000000002</v>
      </c>
      <c r="AH195" s="265">
        <f t="shared" si="41"/>
        <v>42.14</v>
      </c>
      <c r="AI195" s="358"/>
      <c r="AJ195" s="405">
        <f t="shared" si="42"/>
        <v>88.572000000000003</v>
      </c>
      <c r="AK195" s="349"/>
      <c r="AL195" s="456">
        <f t="shared" si="43"/>
        <v>116.98500000000001</v>
      </c>
      <c r="AM195" s="498"/>
      <c r="AN195" s="330">
        <v>40.26</v>
      </c>
      <c r="AO195" s="330"/>
      <c r="AP195" s="330">
        <v>85.08</v>
      </c>
      <c r="AQ195" s="330"/>
      <c r="AR195" s="467">
        <f t="shared" si="44"/>
        <v>0</v>
      </c>
      <c r="AS195" s="267"/>
      <c r="AT195" s="271"/>
      <c r="AU195" s="271"/>
      <c r="AV195" s="271"/>
      <c r="AW195" s="271"/>
    </row>
    <row r="196" spans="1:49" ht="14.45" customHeight="1" x14ac:dyDescent="0.2">
      <c r="A196" s="262">
        <v>195</v>
      </c>
      <c r="B196" s="255">
        <v>192</v>
      </c>
      <c r="C196" s="256">
        <v>118</v>
      </c>
      <c r="D196" s="257">
        <v>154</v>
      </c>
      <c r="E196" s="258">
        <v>215</v>
      </c>
      <c r="F196" s="259" t="s">
        <v>164</v>
      </c>
      <c r="G196" s="47">
        <v>5</v>
      </c>
      <c r="H196" s="47" t="s">
        <v>631</v>
      </c>
      <c r="I196" s="303">
        <v>4047</v>
      </c>
      <c r="J196" s="424" t="s">
        <v>183</v>
      </c>
      <c r="K196" s="434">
        <v>0</v>
      </c>
      <c r="L196" s="434">
        <f t="shared" si="36"/>
        <v>204701800</v>
      </c>
      <c r="M196" s="90" t="s">
        <v>184</v>
      </c>
      <c r="N196" s="259"/>
      <c r="O196" s="263" t="s">
        <v>9</v>
      </c>
      <c r="P196" s="259" t="s">
        <v>15</v>
      </c>
      <c r="Q196" s="264">
        <v>1</v>
      </c>
      <c r="R196" s="265">
        <v>2</v>
      </c>
      <c r="S196" s="265">
        <f t="shared" si="38"/>
        <v>2.5</v>
      </c>
      <c r="T196" s="265">
        <f t="shared" si="39"/>
        <v>3</v>
      </c>
      <c r="U196" s="265">
        <v>3</v>
      </c>
      <c r="V196" s="265">
        <v>3</v>
      </c>
      <c r="W196" s="265">
        <v>15.26</v>
      </c>
      <c r="X196" s="265">
        <v>20.25</v>
      </c>
      <c r="Y196" s="384">
        <v>22.5</v>
      </c>
      <c r="Z196" s="265">
        <f>'SKLOP A'!J203</f>
        <v>0</v>
      </c>
      <c r="AA196" s="265">
        <v>15.26</v>
      </c>
      <c r="AB196" s="265">
        <v>1.4</v>
      </c>
      <c r="AC196" s="265">
        <f t="shared" si="40"/>
        <v>21.36</v>
      </c>
      <c r="AD196" s="265">
        <v>1.1000000000000001</v>
      </c>
      <c r="AE196" s="266">
        <v>22.275000000000002</v>
      </c>
      <c r="AF196" s="265">
        <v>1.1000000000000001</v>
      </c>
      <c r="AG196" s="266">
        <f t="shared" si="37"/>
        <v>24.750000000000004</v>
      </c>
      <c r="AH196" s="265">
        <f t="shared" si="41"/>
        <v>21.36</v>
      </c>
      <c r="AI196" s="358"/>
      <c r="AJ196" s="405">
        <f t="shared" si="42"/>
        <v>44.550000000000004</v>
      </c>
      <c r="AK196" s="349"/>
      <c r="AL196" s="456">
        <f t="shared" si="43"/>
        <v>74.250000000000014</v>
      </c>
      <c r="AM196" s="498"/>
      <c r="AN196" s="330">
        <v>20.25</v>
      </c>
      <c r="AO196" s="330"/>
      <c r="AP196" s="330">
        <v>45</v>
      </c>
      <c r="AQ196" s="330"/>
      <c r="AR196" s="467">
        <f t="shared" si="44"/>
        <v>0</v>
      </c>
      <c r="AS196" s="267"/>
      <c r="AT196" s="271"/>
      <c r="AU196" s="271"/>
      <c r="AV196" s="271"/>
      <c r="AW196" s="271"/>
    </row>
    <row r="197" spans="1:49" ht="14.45" customHeight="1" x14ac:dyDescent="0.2">
      <c r="A197" s="262">
        <v>196</v>
      </c>
      <c r="B197" s="255">
        <v>193</v>
      </c>
      <c r="C197" s="256">
        <v>119</v>
      </c>
      <c r="D197" s="257">
        <v>155</v>
      </c>
      <c r="E197" s="258">
        <v>216</v>
      </c>
      <c r="F197" s="259" t="s">
        <v>164</v>
      </c>
      <c r="G197" s="47">
        <v>5</v>
      </c>
      <c r="H197" s="47" t="s">
        <v>631</v>
      </c>
      <c r="I197" s="303">
        <v>3247</v>
      </c>
      <c r="J197" s="424" t="s">
        <v>185</v>
      </c>
      <c r="K197" s="434">
        <v>0</v>
      </c>
      <c r="L197" s="434">
        <f t="shared" si="36"/>
        <v>204702000</v>
      </c>
      <c r="M197" s="90" t="s">
        <v>186</v>
      </c>
      <c r="N197" s="259"/>
      <c r="O197" s="263" t="s">
        <v>9</v>
      </c>
      <c r="P197" s="259" t="s">
        <v>15</v>
      </c>
      <c r="Q197" s="264">
        <v>5</v>
      </c>
      <c r="R197" s="265">
        <v>10</v>
      </c>
      <c r="S197" s="265">
        <f t="shared" si="38"/>
        <v>12.5</v>
      </c>
      <c r="T197" s="265">
        <f t="shared" si="39"/>
        <v>13</v>
      </c>
      <c r="U197" s="265">
        <v>13</v>
      </c>
      <c r="V197" s="265">
        <v>13</v>
      </c>
      <c r="W197" s="265">
        <v>23.4</v>
      </c>
      <c r="X197" s="265">
        <v>31.27</v>
      </c>
      <c r="Y197" s="384">
        <v>32.659999999999997</v>
      </c>
      <c r="Z197" s="265">
        <f>'SKLOP A'!J204</f>
        <v>0</v>
      </c>
      <c r="AA197" s="265">
        <v>23.4</v>
      </c>
      <c r="AB197" s="265">
        <v>1.4</v>
      </c>
      <c r="AC197" s="265">
        <f t="shared" si="40"/>
        <v>32.76</v>
      </c>
      <c r="AD197" s="265">
        <v>1.1000000000000001</v>
      </c>
      <c r="AE197" s="266">
        <v>34.397000000000006</v>
      </c>
      <c r="AF197" s="265">
        <v>1.1000000000000001</v>
      </c>
      <c r="AG197" s="266">
        <f t="shared" si="37"/>
        <v>35.926000000000002</v>
      </c>
      <c r="AH197" s="265">
        <f t="shared" si="41"/>
        <v>163.79999999999998</v>
      </c>
      <c r="AI197" s="358"/>
      <c r="AJ197" s="405">
        <f t="shared" si="42"/>
        <v>343.97</v>
      </c>
      <c r="AK197" s="349"/>
      <c r="AL197" s="456">
        <f t="shared" si="43"/>
        <v>467.03800000000001</v>
      </c>
      <c r="AM197" s="498"/>
      <c r="AN197" s="330">
        <v>156.35</v>
      </c>
      <c r="AO197" s="330"/>
      <c r="AP197" s="330">
        <v>326.59999999999997</v>
      </c>
      <c r="AQ197" s="330"/>
      <c r="AR197" s="467">
        <f t="shared" si="44"/>
        <v>0</v>
      </c>
      <c r="AS197" s="267"/>
      <c r="AT197" s="271"/>
      <c r="AU197" s="271"/>
      <c r="AV197" s="271"/>
      <c r="AW197" s="271"/>
    </row>
    <row r="198" spans="1:49" ht="14.45" customHeight="1" x14ac:dyDescent="0.2">
      <c r="A198" s="262">
        <v>197</v>
      </c>
      <c r="B198" s="255">
        <v>194</v>
      </c>
      <c r="C198" s="256">
        <v>120</v>
      </c>
      <c r="D198" s="257">
        <v>156</v>
      </c>
      <c r="E198" s="258">
        <v>217</v>
      </c>
      <c r="F198" s="259" t="s">
        <v>164</v>
      </c>
      <c r="G198" s="47">
        <v>5</v>
      </c>
      <c r="H198" s="47" t="s">
        <v>631</v>
      </c>
      <c r="I198" s="303">
        <v>9092</v>
      </c>
      <c r="J198" s="424" t="s">
        <v>187</v>
      </c>
      <c r="K198" s="434">
        <v>0</v>
      </c>
      <c r="L198" s="434">
        <f t="shared" si="36"/>
        <v>204702200</v>
      </c>
      <c r="M198" s="90" t="s">
        <v>188</v>
      </c>
      <c r="N198" s="259"/>
      <c r="O198" s="263" t="s">
        <v>9</v>
      </c>
      <c r="P198" s="259" t="s">
        <v>15</v>
      </c>
      <c r="Q198" s="264">
        <v>1</v>
      </c>
      <c r="R198" s="265">
        <v>2</v>
      </c>
      <c r="S198" s="265">
        <f t="shared" si="38"/>
        <v>2.5</v>
      </c>
      <c r="T198" s="265">
        <f t="shared" si="39"/>
        <v>3</v>
      </c>
      <c r="U198" s="265">
        <v>3</v>
      </c>
      <c r="V198" s="265">
        <v>3</v>
      </c>
      <c r="W198" s="265">
        <v>28</v>
      </c>
      <c r="X198" s="265">
        <v>38.64</v>
      </c>
      <c r="Y198" s="384">
        <v>41.4</v>
      </c>
      <c r="Z198" s="265">
        <f>'SKLOP A'!J205</f>
        <v>0</v>
      </c>
      <c r="AA198" s="265">
        <v>28</v>
      </c>
      <c r="AB198" s="265">
        <v>1.4</v>
      </c>
      <c r="AC198" s="265">
        <f t="shared" si="40"/>
        <v>39.200000000000003</v>
      </c>
      <c r="AD198" s="265">
        <v>1.1000000000000001</v>
      </c>
      <c r="AE198" s="266">
        <v>42.504000000000005</v>
      </c>
      <c r="AF198" s="265">
        <v>1.1000000000000001</v>
      </c>
      <c r="AG198" s="266">
        <f t="shared" si="37"/>
        <v>45.54</v>
      </c>
      <c r="AH198" s="265">
        <f t="shared" si="41"/>
        <v>39.200000000000003</v>
      </c>
      <c r="AI198" s="358"/>
      <c r="AJ198" s="405">
        <f t="shared" si="42"/>
        <v>85.00800000000001</v>
      </c>
      <c r="AK198" s="349"/>
      <c r="AL198" s="456">
        <f t="shared" si="43"/>
        <v>136.62</v>
      </c>
      <c r="AM198" s="498"/>
      <c r="AN198" s="330">
        <v>38.64</v>
      </c>
      <c r="AO198" s="330"/>
      <c r="AP198" s="330">
        <v>82.8</v>
      </c>
      <c r="AQ198" s="330"/>
      <c r="AR198" s="467">
        <f t="shared" si="44"/>
        <v>0</v>
      </c>
      <c r="AS198" s="267"/>
      <c r="AT198" s="271"/>
      <c r="AU198" s="271"/>
      <c r="AV198" s="271"/>
      <c r="AW198" s="271"/>
    </row>
    <row r="199" spans="1:49" ht="14.45" customHeight="1" x14ac:dyDescent="0.2">
      <c r="A199" s="262">
        <v>198</v>
      </c>
      <c r="B199" s="255">
        <v>195</v>
      </c>
      <c r="C199" s="256">
        <v>121</v>
      </c>
      <c r="D199" s="257">
        <v>157</v>
      </c>
      <c r="E199" s="258">
        <v>218</v>
      </c>
      <c r="F199" s="259" t="s">
        <v>164</v>
      </c>
      <c r="G199" s="47">
        <v>5</v>
      </c>
      <c r="H199" s="47" t="s">
        <v>631</v>
      </c>
      <c r="I199" s="303">
        <v>3248</v>
      </c>
      <c r="J199" s="424" t="s">
        <v>189</v>
      </c>
      <c r="K199" s="434">
        <v>0</v>
      </c>
      <c r="L199" s="434">
        <f t="shared" si="36"/>
        <v>204702430</v>
      </c>
      <c r="M199" s="90" t="s">
        <v>190</v>
      </c>
      <c r="N199" s="259"/>
      <c r="O199" s="263" t="s">
        <v>9</v>
      </c>
      <c r="P199" s="259" t="s">
        <v>15</v>
      </c>
      <c r="Q199" s="264">
        <v>1</v>
      </c>
      <c r="R199" s="265">
        <v>2</v>
      </c>
      <c r="S199" s="265">
        <f t="shared" si="38"/>
        <v>2.5</v>
      </c>
      <c r="T199" s="265">
        <f t="shared" si="39"/>
        <v>3</v>
      </c>
      <c r="U199" s="265">
        <v>3</v>
      </c>
      <c r="V199" s="265">
        <v>3</v>
      </c>
      <c r="W199" s="265">
        <v>25.35</v>
      </c>
      <c r="X199" s="265">
        <v>35.68</v>
      </c>
      <c r="Y199" s="384">
        <v>39.020000000000003</v>
      </c>
      <c r="Z199" s="265">
        <f>'SKLOP A'!J206</f>
        <v>0</v>
      </c>
      <c r="AA199" s="265">
        <v>25.35</v>
      </c>
      <c r="AB199" s="265">
        <v>1.4</v>
      </c>
      <c r="AC199" s="265">
        <f t="shared" si="40"/>
        <v>35.49</v>
      </c>
      <c r="AD199" s="265">
        <v>1.1000000000000001</v>
      </c>
      <c r="AE199" s="266">
        <v>39.248000000000005</v>
      </c>
      <c r="AF199" s="265">
        <v>1.1000000000000001</v>
      </c>
      <c r="AG199" s="266">
        <f t="shared" si="37"/>
        <v>42.922000000000004</v>
      </c>
      <c r="AH199" s="265">
        <f t="shared" si="41"/>
        <v>35.49</v>
      </c>
      <c r="AI199" s="358"/>
      <c r="AJ199" s="405">
        <f t="shared" si="42"/>
        <v>78.496000000000009</v>
      </c>
      <c r="AK199" s="349"/>
      <c r="AL199" s="456">
        <f t="shared" si="43"/>
        <v>128.76600000000002</v>
      </c>
      <c r="AM199" s="498"/>
      <c r="AN199" s="330">
        <v>35.68</v>
      </c>
      <c r="AO199" s="330"/>
      <c r="AP199" s="330">
        <v>78.040000000000006</v>
      </c>
      <c r="AQ199" s="330"/>
      <c r="AR199" s="467">
        <f t="shared" si="44"/>
        <v>0</v>
      </c>
      <c r="AS199" s="267"/>
      <c r="AT199" s="271"/>
      <c r="AU199" s="271"/>
      <c r="AV199" s="271"/>
      <c r="AW199" s="271"/>
    </row>
    <row r="200" spans="1:49" ht="14.45" customHeight="1" x14ac:dyDescent="0.2">
      <c r="A200" s="262">
        <v>199</v>
      </c>
      <c r="B200" s="255">
        <v>196</v>
      </c>
      <c r="C200" s="256"/>
      <c r="D200" s="257">
        <v>158</v>
      </c>
      <c r="E200" s="258"/>
      <c r="F200" s="263" t="s">
        <v>164</v>
      </c>
      <c r="G200" s="47">
        <v>5</v>
      </c>
      <c r="H200" s="47" t="s">
        <v>631</v>
      </c>
      <c r="I200" s="435">
        <v>9391</v>
      </c>
      <c r="J200" s="276">
        <v>204702830</v>
      </c>
      <c r="K200" s="434">
        <v>0</v>
      </c>
      <c r="L200" s="434">
        <f t="shared" si="36"/>
        <v>204702830</v>
      </c>
      <c r="M200" s="436" t="s">
        <v>1481</v>
      </c>
      <c r="N200" s="259"/>
      <c r="O200" s="263" t="s">
        <v>9</v>
      </c>
      <c r="P200" s="259" t="s">
        <v>15</v>
      </c>
      <c r="Q200" s="264">
        <v>1</v>
      </c>
      <c r="R200" s="265">
        <v>2</v>
      </c>
      <c r="S200" s="265">
        <f t="shared" si="38"/>
        <v>2.5</v>
      </c>
      <c r="T200" s="265">
        <f t="shared" si="39"/>
        <v>3</v>
      </c>
      <c r="U200" s="265">
        <v>3</v>
      </c>
      <c r="V200" s="265">
        <v>3</v>
      </c>
      <c r="W200" s="265">
        <v>32.200000000000003</v>
      </c>
      <c r="X200" s="265">
        <v>42.56</v>
      </c>
      <c r="Y200" s="384">
        <v>45.6</v>
      </c>
      <c r="Z200" s="265">
        <f>'SKLOP A'!J207</f>
        <v>0</v>
      </c>
      <c r="AA200" s="265">
        <v>32.200000000000003</v>
      </c>
      <c r="AB200" s="265">
        <v>1.4</v>
      </c>
      <c r="AC200" s="265">
        <f t="shared" si="40"/>
        <v>45.08</v>
      </c>
      <c r="AD200" s="265">
        <v>1.1000000000000001</v>
      </c>
      <c r="AE200" s="266">
        <v>46.81600000000001</v>
      </c>
      <c r="AF200" s="265">
        <v>1.1000000000000001</v>
      </c>
      <c r="AG200" s="266">
        <f t="shared" si="37"/>
        <v>50.160000000000004</v>
      </c>
      <c r="AH200" s="265">
        <f t="shared" si="41"/>
        <v>45.08</v>
      </c>
      <c r="AI200" s="358"/>
      <c r="AJ200" s="405">
        <f t="shared" si="42"/>
        <v>93.632000000000019</v>
      </c>
      <c r="AK200" s="349"/>
      <c r="AL200" s="456">
        <f t="shared" si="43"/>
        <v>150.48000000000002</v>
      </c>
      <c r="AM200" s="498"/>
      <c r="AN200" s="330">
        <v>42.56</v>
      </c>
      <c r="AO200" s="330"/>
      <c r="AP200" s="330">
        <v>91.2</v>
      </c>
      <c r="AQ200" s="330"/>
      <c r="AR200" s="467">
        <f t="shared" si="44"/>
        <v>0</v>
      </c>
      <c r="AS200" s="267"/>
      <c r="AT200" s="271"/>
      <c r="AU200" s="271"/>
      <c r="AV200" s="271"/>
      <c r="AW200" s="271"/>
    </row>
    <row r="201" spans="1:49" ht="14.45" customHeight="1" x14ac:dyDescent="0.2">
      <c r="A201" s="262">
        <v>200</v>
      </c>
      <c r="B201" s="255">
        <v>197</v>
      </c>
      <c r="C201" s="256"/>
      <c r="D201" s="257">
        <v>159</v>
      </c>
      <c r="E201" s="258"/>
      <c r="F201" s="263" t="s">
        <v>164</v>
      </c>
      <c r="G201" s="47">
        <v>5</v>
      </c>
      <c r="H201" s="47" t="s">
        <v>631</v>
      </c>
      <c r="I201" s="435">
        <v>3249</v>
      </c>
      <c r="J201" s="276">
        <v>204703230</v>
      </c>
      <c r="K201" s="434">
        <v>0</v>
      </c>
      <c r="L201" s="434">
        <f t="shared" si="36"/>
        <v>204703230</v>
      </c>
      <c r="M201" s="436" t="s">
        <v>1482</v>
      </c>
      <c r="N201" s="259"/>
      <c r="O201" s="263" t="s">
        <v>9</v>
      </c>
      <c r="P201" s="259" t="s">
        <v>15</v>
      </c>
      <c r="Q201" s="264">
        <v>1</v>
      </c>
      <c r="R201" s="265">
        <v>2</v>
      </c>
      <c r="S201" s="265">
        <f t="shared" si="38"/>
        <v>2.5</v>
      </c>
      <c r="T201" s="265">
        <f t="shared" si="39"/>
        <v>3</v>
      </c>
      <c r="U201" s="265">
        <v>3</v>
      </c>
      <c r="V201" s="265">
        <v>3</v>
      </c>
      <c r="W201" s="265">
        <v>46.5</v>
      </c>
      <c r="X201" s="265">
        <v>63.4</v>
      </c>
      <c r="Y201" s="384">
        <v>65.44</v>
      </c>
      <c r="Z201" s="265">
        <f>'SKLOP A'!J208</f>
        <v>0</v>
      </c>
      <c r="AA201" s="265">
        <v>46.5</v>
      </c>
      <c r="AB201" s="265">
        <v>1.4</v>
      </c>
      <c r="AC201" s="265">
        <f t="shared" si="40"/>
        <v>65.099999999999994</v>
      </c>
      <c r="AD201" s="265">
        <v>1.1000000000000001</v>
      </c>
      <c r="AE201" s="266">
        <v>69.740000000000009</v>
      </c>
      <c r="AF201" s="265">
        <v>1.1000000000000001</v>
      </c>
      <c r="AG201" s="266">
        <f t="shared" si="37"/>
        <v>71.984000000000009</v>
      </c>
      <c r="AH201" s="265">
        <f t="shared" si="41"/>
        <v>65.099999999999994</v>
      </c>
      <c r="AI201" s="358"/>
      <c r="AJ201" s="405">
        <f t="shared" si="42"/>
        <v>139.48000000000002</v>
      </c>
      <c r="AK201" s="349"/>
      <c r="AL201" s="456">
        <f t="shared" si="43"/>
        <v>215.95200000000003</v>
      </c>
      <c r="AM201" s="498"/>
      <c r="AN201" s="330">
        <v>63.4</v>
      </c>
      <c r="AO201" s="330"/>
      <c r="AP201" s="330">
        <v>130.88</v>
      </c>
      <c r="AQ201" s="330"/>
      <c r="AR201" s="467">
        <f t="shared" si="44"/>
        <v>0</v>
      </c>
      <c r="AS201" s="267"/>
      <c r="AT201" s="271"/>
      <c r="AU201" s="271"/>
      <c r="AV201" s="271"/>
      <c r="AW201" s="271"/>
    </row>
    <row r="202" spans="1:49" ht="14.45" customHeight="1" x14ac:dyDescent="0.2">
      <c r="A202" s="262">
        <v>201</v>
      </c>
      <c r="B202" s="255">
        <v>198</v>
      </c>
      <c r="C202" s="256"/>
      <c r="D202" s="257">
        <v>160</v>
      </c>
      <c r="E202" s="258"/>
      <c r="F202" s="263" t="s">
        <v>164</v>
      </c>
      <c r="G202" s="47">
        <v>5</v>
      </c>
      <c r="H202" s="47" t="s">
        <v>631</v>
      </c>
      <c r="I202" s="435">
        <v>9083</v>
      </c>
      <c r="J202" s="276">
        <v>204703430</v>
      </c>
      <c r="K202" s="434">
        <v>0</v>
      </c>
      <c r="L202" s="434">
        <f t="shared" si="36"/>
        <v>204703430</v>
      </c>
      <c r="M202" s="436" t="s">
        <v>1483</v>
      </c>
      <c r="N202" s="259"/>
      <c r="O202" s="263" t="s">
        <v>9</v>
      </c>
      <c r="P202" s="259" t="s">
        <v>15</v>
      </c>
      <c r="Q202" s="264">
        <v>1</v>
      </c>
      <c r="R202" s="265">
        <v>2</v>
      </c>
      <c r="S202" s="265">
        <f t="shared" si="38"/>
        <v>2.5</v>
      </c>
      <c r="T202" s="265">
        <f t="shared" si="39"/>
        <v>3</v>
      </c>
      <c r="U202" s="265">
        <v>3</v>
      </c>
      <c r="V202" s="265">
        <v>3</v>
      </c>
      <c r="W202" s="265">
        <v>49.28</v>
      </c>
      <c r="X202" s="265">
        <v>65.239999999999995</v>
      </c>
      <c r="Y202" s="384">
        <v>69.900000000000006</v>
      </c>
      <c r="Z202" s="265">
        <f>'SKLOP A'!J209</f>
        <v>0</v>
      </c>
      <c r="AA202" s="265">
        <v>49.28</v>
      </c>
      <c r="AB202" s="265">
        <v>1.4</v>
      </c>
      <c r="AC202" s="265">
        <f t="shared" si="40"/>
        <v>68.989999999999995</v>
      </c>
      <c r="AD202" s="265">
        <v>1.1000000000000001</v>
      </c>
      <c r="AE202" s="266">
        <v>71.763999999999996</v>
      </c>
      <c r="AF202" s="265">
        <v>1.1000000000000001</v>
      </c>
      <c r="AG202" s="266">
        <f t="shared" si="37"/>
        <v>76.890000000000015</v>
      </c>
      <c r="AH202" s="265">
        <f t="shared" si="41"/>
        <v>68.989999999999995</v>
      </c>
      <c r="AI202" s="358"/>
      <c r="AJ202" s="405">
        <f t="shared" si="42"/>
        <v>143.52799999999999</v>
      </c>
      <c r="AK202" s="349"/>
      <c r="AL202" s="456">
        <f t="shared" si="43"/>
        <v>230.67000000000004</v>
      </c>
      <c r="AM202" s="498"/>
      <c r="AN202" s="330">
        <v>65.239999999999995</v>
      </c>
      <c r="AO202" s="330"/>
      <c r="AP202" s="330">
        <v>139.80000000000001</v>
      </c>
      <c r="AQ202" s="330"/>
      <c r="AR202" s="467">
        <f t="shared" si="44"/>
        <v>0</v>
      </c>
      <c r="AS202" s="267"/>
      <c r="AT202" s="271"/>
      <c r="AU202" s="271"/>
      <c r="AV202" s="271"/>
      <c r="AW202" s="271"/>
    </row>
    <row r="203" spans="1:49" ht="14.45" customHeight="1" x14ac:dyDescent="0.2">
      <c r="A203" s="262">
        <v>202</v>
      </c>
      <c r="B203" s="255">
        <v>199</v>
      </c>
      <c r="C203" s="256">
        <v>126</v>
      </c>
      <c r="D203" s="257">
        <v>165</v>
      </c>
      <c r="E203" s="258">
        <v>74</v>
      </c>
      <c r="F203" s="259" t="s">
        <v>5</v>
      </c>
      <c r="G203" s="47">
        <v>6</v>
      </c>
      <c r="H203" s="47" t="s">
        <v>702</v>
      </c>
      <c r="I203" s="303">
        <v>3684</v>
      </c>
      <c r="J203" s="424" t="s">
        <v>6</v>
      </c>
      <c r="K203" s="434">
        <v>0</v>
      </c>
      <c r="L203" s="434">
        <f t="shared" si="36"/>
        <v>220000200</v>
      </c>
      <c r="M203" s="90" t="s">
        <v>7</v>
      </c>
      <c r="N203" s="259"/>
      <c r="O203" s="263" t="s">
        <v>9</v>
      </c>
      <c r="P203" s="259" t="s">
        <v>10</v>
      </c>
      <c r="Q203" s="264">
        <v>5000</v>
      </c>
      <c r="R203" s="265">
        <v>10000</v>
      </c>
      <c r="S203" s="265">
        <f t="shared" si="38"/>
        <v>12500</v>
      </c>
      <c r="T203" s="265">
        <f t="shared" si="39"/>
        <v>12500</v>
      </c>
      <c r="U203" s="265">
        <v>12500</v>
      </c>
      <c r="V203" s="265">
        <v>12500</v>
      </c>
      <c r="W203" s="265">
        <v>0.15</v>
      </c>
      <c r="X203" s="265">
        <v>0.21</v>
      </c>
      <c r="Y203" s="384">
        <v>0.23</v>
      </c>
      <c r="Z203" s="265">
        <f>'SKLOP A'!J210</f>
        <v>0</v>
      </c>
      <c r="AA203" s="265">
        <v>0.15</v>
      </c>
      <c r="AB203" s="265">
        <v>1.4</v>
      </c>
      <c r="AC203" s="265">
        <f t="shared" si="40"/>
        <v>0.21</v>
      </c>
      <c r="AD203" s="265">
        <v>1.1000000000000001</v>
      </c>
      <c r="AE203" s="266">
        <v>0.23100000000000001</v>
      </c>
      <c r="AF203" s="265">
        <v>1.1000000000000001</v>
      </c>
      <c r="AG203" s="266">
        <f t="shared" si="37"/>
        <v>0.25300000000000006</v>
      </c>
      <c r="AH203" s="265">
        <f t="shared" si="41"/>
        <v>1050</v>
      </c>
      <c r="AI203" s="358"/>
      <c r="AJ203" s="405">
        <f t="shared" si="42"/>
        <v>2310</v>
      </c>
      <c r="AK203" s="349"/>
      <c r="AL203" s="456">
        <f t="shared" si="43"/>
        <v>3162.5000000000009</v>
      </c>
      <c r="AM203" s="498"/>
      <c r="AN203" s="330">
        <v>1050</v>
      </c>
      <c r="AO203" s="330"/>
      <c r="AP203" s="330">
        <v>2300</v>
      </c>
      <c r="AQ203" s="330"/>
      <c r="AR203" s="467">
        <f t="shared" si="44"/>
        <v>0</v>
      </c>
      <c r="AS203" s="267"/>
      <c r="AT203" s="271"/>
      <c r="AU203" s="271"/>
      <c r="AV203" s="271"/>
      <c r="AW203" s="271"/>
    </row>
    <row r="204" spans="1:49" ht="14.45" customHeight="1" x14ac:dyDescent="0.2">
      <c r="A204" s="262">
        <v>203</v>
      </c>
      <c r="B204" s="255">
        <v>200</v>
      </c>
      <c r="C204" s="256">
        <v>127</v>
      </c>
      <c r="D204" s="257">
        <v>166</v>
      </c>
      <c r="E204" s="258">
        <v>303</v>
      </c>
      <c r="F204" s="259" t="s">
        <v>191</v>
      </c>
      <c r="G204" s="47">
        <v>7</v>
      </c>
      <c r="H204" s="47" t="s">
        <v>620</v>
      </c>
      <c r="I204" s="303">
        <v>4006</v>
      </c>
      <c r="J204" s="424" t="s">
        <v>1355</v>
      </c>
      <c r="K204" s="434">
        <v>0</v>
      </c>
      <c r="L204" s="434">
        <f t="shared" si="36"/>
        <v>206100230</v>
      </c>
      <c r="M204" s="90" t="s">
        <v>257</v>
      </c>
      <c r="N204" s="259"/>
      <c r="O204" s="263" t="s">
        <v>9</v>
      </c>
      <c r="P204" s="259" t="s">
        <v>15</v>
      </c>
      <c r="Q204" s="264">
        <v>1</v>
      </c>
      <c r="R204" s="265">
        <v>2</v>
      </c>
      <c r="S204" s="265">
        <f t="shared" si="38"/>
        <v>2.5</v>
      </c>
      <c r="T204" s="265">
        <f t="shared" si="39"/>
        <v>3</v>
      </c>
      <c r="U204" s="265">
        <v>3</v>
      </c>
      <c r="V204" s="265">
        <v>3</v>
      </c>
      <c r="W204" s="265">
        <v>26.55</v>
      </c>
      <c r="X204" s="265">
        <v>30.9</v>
      </c>
      <c r="Y204" s="384">
        <v>35.020000000000003</v>
      </c>
      <c r="Z204" s="265">
        <f>'SKLOP A'!J211</f>
        <v>0</v>
      </c>
      <c r="AA204" s="265">
        <v>26.55</v>
      </c>
      <c r="AB204" s="265">
        <v>1.4</v>
      </c>
      <c r="AC204" s="265">
        <f t="shared" si="40"/>
        <v>37.17</v>
      </c>
      <c r="AD204" s="265">
        <v>1.1000000000000001</v>
      </c>
      <c r="AE204" s="266">
        <v>33.99</v>
      </c>
      <c r="AF204" s="265">
        <v>1.1000000000000001</v>
      </c>
      <c r="AG204" s="266">
        <f t="shared" si="37"/>
        <v>38.522000000000006</v>
      </c>
      <c r="AH204" s="265">
        <f t="shared" si="41"/>
        <v>37.17</v>
      </c>
      <c r="AI204" s="358"/>
      <c r="AJ204" s="405">
        <f t="shared" si="42"/>
        <v>67.98</v>
      </c>
      <c r="AK204" s="349"/>
      <c r="AL204" s="456">
        <f t="shared" si="43"/>
        <v>115.56600000000002</v>
      </c>
      <c r="AM204" s="498"/>
      <c r="AN204" s="330">
        <v>30.9</v>
      </c>
      <c r="AO204" s="330"/>
      <c r="AP204" s="330">
        <v>70.040000000000006</v>
      </c>
      <c r="AQ204" s="330"/>
      <c r="AR204" s="467">
        <f t="shared" si="44"/>
        <v>0</v>
      </c>
      <c r="AS204" s="267"/>
      <c r="AT204" s="271"/>
      <c r="AU204" s="271"/>
      <c r="AV204" s="271"/>
      <c r="AW204" s="271"/>
    </row>
    <row r="205" spans="1:49" ht="14.45" customHeight="1" x14ac:dyDescent="0.2">
      <c r="A205" s="262">
        <v>204</v>
      </c>
      <c r="B205" s="255">
        <v>201</v>
      </c>
      <c r="C205" s="256">
        <v>128</v>
      </c>
      <c r="D205" s="257">
        <v>167</v>
      </c>
      <c r="E205" s="258">
        <v>304</v>
      </c>
      <c r="F205" s="259" t="s">
        <v>191</v>
      </c>
      <c r="G205" s="47">
        <v>7</v>
      </c>
      <c r="H205" s="47" t="s">
        <v>620</v>
      </c>
      <c r="I205" s="303">
        <v>3993</v>
      </c>
      <c r="J205" s="424" t="s">
        <v>1356</v>
      </c>
      <c r="K205" s="434">
        <v>0</v>
      </c>
      <c r="L205" s="434">
        <f t="shared" si="36"/>
        <v>206100630</v>
      </c>
      <c r="M205" s="90" t="s">
        <v>258</v>
      </c>
      <c r="N205" s="259"/>
      <c r="O205" s="263" t="s">
        <v>9</v>
      </c>
      <c r="P205" s="259" t="s">
        <v>15</v>
      </c>
      <c r="Q205" s="264">
        <v>1</v>
      </c>
      <c r="R205" s="265">
        <v>2</v>
      </c>
      <c r="S205" s="265">
        <f t="shared" si="38"/>
        <v>2.5</v>
      </c>
      <c r="T205" s="265">
        <f t="shared" si="39"/>
        <v>3</v>
      </c>
      <c r="U205" s="265">
        <v>3</v>
      </c>
      <c r="V205" s="265">
        <v>3</v>
      </c>
      <c r="W205" s="265">
        <v>55.62</v>
      </c>
      <c r="X205" s="265">
        <v>64.66</v>
      </c>
      <c r="Y205" s="384">
        <v>71.849999999999994</v>
      </c>
      <c r="Z205" s="265">
        <f>'SKLOP A'!J212</f>
        <v>0</v>
      </c>
      <c r="AA205" s="265">
        <v>55.62</v>
      </c>
      <c r="AB205" s="265">
        <v>1.4</v>
      </c>
      <c r="AC205" s="265">
        <f t="shared" si="40"/>
        <v>77.87</v>
      </c>
      <c r="AD205" s="265">
        <v>1.1000000000000001</v>
      </c>
      <c r="AE205" s="266">
        <v>71.126000000000005</v>
      </c>
      <c r="AF205" s="265">
        <v>1.1000000000000001</v>
      </c>
      <c r="AG205" s="266">
        <f t="shared" si="37"/>
        <v>79.034999999999997</v>
      </c>
      <c r="AH205" s="265">
        <f t="shared" si="41"/>
        <v>77.87</v>
      </c>
      <c r="AI205" s="358"/>
      <c r="AJ205" s="405">
        <f t="shared" si="42"/>
        <v>142.25200000000001</v>
      </c>
      <c r="AK205" s="349"/>
      <c r="AL205" s="456">
        <f t="shared" si="43"/>
        <v>237.10499999999999</v>
      </c>
      <c r="AM205" s="498"/>
      <c r="AN205" s="330">
        <v>64.66</v>
      </c>
      <c r="AO205" s="330"/>
      <c r="AP205" s="330">
        <v>143.69999999999999</v>
      </c>
      <c r="AQ205" s="330"/>
      <c r="AR205" s="467">
        <f t="shared" si="44"/>
        <v>0</v>
      </c>
      <c r="AS205" s="267"/>
      <c r="AT205" s="271"/>
      <c r="AU205" s="271"/>
      <c r="AV205" s="271"/>
      <c r="AW205" s="271"/>
    </row>
    <row r="206" spans="1:49" ht="14.45" customHeight="1" x14ac:dyDescent="0.2">
      <c r="A206" s="262">
        <v>205</v>
      </c>
      <c r="B206" s="255">
        <v>202</v>
      </c>
      <c r="C206" s="256">
        <v>129</v>
      </c>
      <c r="D206" s="257">
        <v>168</v>
      </c>
      <c r="E206" s="258">
        <v>305</v>
      </c>
      <c r="F206" s="259" t="s">
        <v>191</v>
      </c>
      <c r="G206" s="47">
        <v>7</v>
      </c>
      <c r="H206" s="47" t="s">
        <v>620</v>
      </c>
      <c r="I206" s="303">
        <v>4010</v>
      </c>
      <c r="J206" s="424" t="s">
        <v>1357</v>
      </c>
      <c r="K206" s="434">
        <v>0</v>
      </c>
      <c r="L206" s="434">
        <f t="shared" si="36"/>
        <v>206100830</v>
      </c>
      <c r="M206" s="90" t="s">
        <v>259</v>
      </c>
      <c r="N206" s="259"/>
      <c r="O206" s="263" t="s">
        <v>9</v>
      </c>
      <c r="P206" s="259" t="s">
        <v>15</v>
      </c>
      <c r="Q206" s="264">
        <v>1</v>
      </c>
      <c r="R206" s="265">
        <v>2</v>
      </c>
      <c r="S206" s="265">
        <f t="shared" si="38"/>
        <v>2.5</v>
      </c>
      <c r="T206" s="265">
        <f t="shared" si="39"/>
        <v>3</v>
      </c>
      <c r="U206" s="265">
        <v>3</v>
      </c>
      <c r="V206" s="265">
        <v>3</v>
      </c>
      <c r="W206" s="265">
        <v>60.48</v>
      </c>
      <c r="X206" s="265">
        <v>70.47</v>
      </c>
      <c r="Y206" s="384">
        <v>78.3</v>
      </c>
      <c r="Z206" s="265">
        <f>'SKLOP A'!J213</f>
        <v>0</v>
      </c>
      <c r="AA206" s="265">
        <v>60.48</v>
      </c>
      <c r="AB206" s="265">
        <v>1.4</v>
      </c>
      <c r="AC206" s="265">
        <f t="shared" si="40"/>
        <v>84.67</v>
      </c>
      <c r="AD206" s="265">
        <v>1.1000000000000001</v>
      </c>
      <c r="AE206" s="266">
        <v>77.51700000000001</v>
      </c>
      <c r="AF206" s="265">
        <v>1.1000000000000001</v>
      </c>
      <c r="AG206" s="266">
        <f t="shared" si="37"/>
        <v>86.13000000000001</v>
      </c>
      <c r="AH206" s="265">
        <f t="shared" si="41"/>
        <v>84.67</v>
      </c>
      <c r="AI206" s="358"/>
      <c r="AJ206" s="405">
        <f t="shared" si="42"/>
        <v>155.03400000000002</v>
      </c>
      <c r="AK206" s="349"/>
      <c r="AL206" s="456">
        <f t="shared" si="43"/>
        <v>258.39000000000004</v>
      </c>
      <c r="AM206" s="498"/>
      <c r="AN206" s="330">
        <v>70.47</v>
      </c>
      <c r="AO206" s="330"/>
      <c r="AP206" s="330">
        <v>156.6</v>
      </c>
      <c r="AQ206" s="330"/>
      <c r="AR206" s="467">
        <f t="shared" si="44"/>
        <v>0</v>
      </c>
      <c r="AS206" s="267"/>
      <c r="AT206" s="271"/>
      <c r="AU206" s="271"/>
      <c r="AV206" s="271"/>
      <c r="AW206" s="271"/>
    </row>
    <row r="207" spans="1:49" ht="14.45" customHeight="1" x14ac:dyDescent="0.2">
      <c r="A207" s="262">
        <v>206</v>
      </c>
      <c r="B207" s="255">
        <v>203</v>
      </c>
      <c r="C207" s="256"/>
      <c r="D207" s="257"/>
      <c r="E207" s="258"/>
      <c r="F207" s="259"/>
      <c r="G207" s="47">
        <v>7</v>
      </c>
      <c r="H207" s="47" t="s">
        <v>620</v>
      </c>
      <c r="I207" s="435">
        <v>3961</v>
      </c>
      <c r="J207" s="276">
        <v>206101030</v>
      </c>
      <c r="K207" s="434">
        <v>0</v>
      </c>
      <c r="L207" s="434">
        <f t="shared" si="36"/>
        <v>206101030</v>
      </c>
      <c r="M207" s="436" t="s">
        <v>1564</v>
      </c>
      <c r="N207" s="259"/>
      <c r="O207" s="263" t="s">
        <v>9</v>
      </c>
      <c r="P207" s="259" t="s">
        <v>15</v>
      </c>
      <c r="Q207" s="264">
        <v>1</v>
      </c>
      <c r="R207" s="265">
        <v>2</v>
      </c>
      <c r="S207" s="265">
        <f t="shared" si="38"/>
        <v>2.5</v>
      </c>
      <c r="T207" s="265">
        <f t="shared" si="39"/>
        <v>3</v>
      </c>
      <c r="U207" s="265">
        <v>3</v>
      </c>
      <c r="V207" s="265">
        <v>3</v>
      </c>
      <c r="W207" s="265">
        <v>70</v>
      </c>
      <c r="X207" s="265">
        <v>81.5</v>
      </c>
      <c r="Y207" s="384">
        <v>88.02</v>
      </c>
      <c r="Z207" s="265">
        <f>'SKLOP A'!J214</f>
        <v>0</v>
      </c>
      <c r="AA207" s="265">
        <v>70</v>
      </c>
      <c r="AB207" s="265">
        <v>1.4</v>
      </c>
      <c r="AC207" s="265">
        <f t="shared" si="40"/>
        <v>98</v>
      </c>
      <c r="AD207" s="265">
        <v>1.1000000000000001</v>
      </c>
      <c r="AE207" s="266">
        <v>89.65</v>
      </c>
      <c r="AF207" s="265">
        <v>1.1000000000000001</v>
      </c>
      <c r="AG207" s="266">
        <f t="shared" si="37"/>
        <v>96.822000000000003</v>
      </c>
      <c r="AH207" s="265">
        <f t="shared" si="41"/>
        <v>98</v>
      </c>
      <c r="AI207" s="358"/>
      <c r="AJ207" s="405">
        <f t="shared" si="42"/>
        <v>179.3</v>
      </c>
      <c r="AK207" s="349"/>
      <c r="AL207" s="456">
        <f t="shared" si="43"/>
        <v>290.46600000000001</v>
      </c>
      <c r="AM207" s="498"/>
      <c r="AN207" s="330">
        <v>81.5</v>
      </c>
      <c r="AO207" s="330"/>
      <c r="AP207" s="330">
        <v>176.04</v>
      </c>
      <c r="AQ207" s="330"/>
      <c r="AR207" s="467">
        <f t="shared" si="44"/>
        <v>0</v>
      </c>
      <c r="AS207" s="267"/>
      <c r="AT207" s="271"/>
      <c r="AU207" s="271"/>
      <c r="AV207" s="271"/>
      <c r="AW207" s="271"/>
    </row>
    <row r="208" spans="1:49" ht="14.45" customHeight="1" x14ac:dyDescent="0.2">
      <c r="A208" s="262">
        <v>207</v>
      </c>
      <c r="B208" s="255">
        <v>204</v>
      </c>
      <c r="C208" s="256"/>
      <c r="D208" s="257"/>
      <c r="E208" s="258"/>
      <c r="F208" s="259"/>
      <c r="G208" s="47">
        <v>7</v>
      </c>
      <c r="H208" s="47" t="s">
        <v>620</v>
      </c>
      <c r="I208" s="435">
        <v>9131</v>
      </c>
      <c r="J208" s="276">
        <v>206101220</v>
      </c>
      <c r="K208" s="434">
        <v>0</v>
      </c>
      <c r="L208" s="434">
        <f t="shared" si="36"/>
        <v>206101220</v>
      </c>
      <c r="M208" s="436" t="s">
        <v>1565</v>
      </c>
      <c r="N208" s="259"/>
      <c r="O208" s="263" t="s">
        <v>9</v>
      </c>
      <c r="P208" s="259" t="s">
        <v>15</v>
      </c>
      <c r="Q208" s="264">
        <v>1</v>
      </c>
      <c r="R208" s="265">
        <v>2</v>
      </c>
      <c r="S208" s="265">
        <f t="shared" si="38"/>
        <v>2.5</v>
      </c>
      <c r="T208" s="265">
        <f t="shared" si="39"/>
        <v>3</v>
      </c>
      <c r="U208" s="265">
        <v>3</v>
      </c>
      <c r="V208" s="265">
        <v>3</v>
      </c>
      <c r="W208" s="265">
        <v>84</v>
      </c>
      <c r="X208" s="265">
        <v>97.88</v>
      </c>
      <c r="Y208" s="384">
        <v>105.7</v>
      </c>
      <c r="Z208" s="265">
        <f>'SKLOP A'!J215</f>
        <v>0</v>
      </c>
      <c r="AA208" s="265">
        <v>84</v>
      </c>
      <c r="AB208" s="265">
        <v>1.4</v>
      </c>
      <c r="AC208" s="265">
        <f t="shared" si="40"/>
        <v>117.6</v>
      </c>
      <c r="AD208" s="265">
        <v>1.1000000000000001</v>
      </c>
      <c r="AE208" s="266">
        <v>107.66800000000001</v>
      </c>
      <c r="AF208" s="265">
        <v>1.1000000000000001</v>
      </c>
      <c r="AG208" s="266">
        <f t="shared" si="37"/>
        <v>116.27000000000001</v>
      </c>
      <c r="AH208" s="265">
        <f t="shared" si="41"/>
        <v>117.6</v>
      </c>
      <c r="AI208" s="358"/>
      <c r="AJ208" s="405">
        <f t="shared" si="42"/>
        <v>215.33600000000001</v>
      </c>
      <c r="AK208" s="349"/>
      <c r="AL208" s="456">
        <f t="shared" si="43"/>
        <v>348.81000000000006</v>
      </c>
      <c r="AM208" s="498"/>
      <c r="AN208" s="330">
        <v>97.88</v>
      </c>
      <c r="AO208" s="330"/>
      <c r="AP208" s="330">
        <v>211.4</v>
      </c>
      <c r="AQ208" s="330"/>
      <c r="AR208" s="467">
        <f t="shared" si="44"/>
        <v>0</v>
      </c>
      <c r="AS208" s="267"/>
      <c r="AT208" s="271"/>
      <c r="AU208" s="271"/>
      <c r="AV208" s="271"/>
      <c r="AW208" s="271"/>
    </row>
    <row r="209" spans="1:49" ht="14.45" customHeight="1" x14ac:dyDescent="0.2">
      <c r="A209" s="262">
        <v>208</v>
      </c>
      <c r="B209" s="255">
        <v>205</v>
      </c>
      <c r="C209" s="256"/>
      <c r="D209" s="257"/>
      <c r="E209" s="258"/>
      <c r="F209" s="259"/>
      <c r="G209" s="47">
        <v>7</v>
      </c>
      <c r="H209" s="47" t="s">
        <v>620</v>
      </c>
      <c r="I209" s="435">
        <v>9261</v>
      </c>
      <c r="J209" s="276">
        <v>206101430</v>
      </c>
      <c r="K209" s="434">
        <v>0</v>
      </c>
      <c r="L209" s="434">
        <f t="shared" si="36"/>
        <v>206101430</v>
      </c>
      <c r="M209" s="436" t="s">
        <v>1566</v>
      </c>
      <c r="N209" s="259"/>
      <c r="O209" s="263" t="s">
        <v>9</v>
      </c>
      <c r="P209" s="259" t="s">
        <v>15</v>
      </c>
      <c r="Q209" s="264">
        <v>1</v>
      </c>
      <c r="R209" s="265">
        <v>2</v>
      </c>
      <c r="S209" s="265">
        <f t="shared" si="38"/>
        <v>2.5</v>
      </c>
      <c r="T209" s="265">
        <f t="shared" si="39"/>
        <v>3</v>
      </c>
      <c r="U209" s="265">
        <v>3</v>
      </c>
      <c r="V209" s="265">
        <v>3</v>
      </c>
      <c r="W209" s="265">
        <v>109.25</v>
      </c>
      <c r="X209" s="265">
        <v>127.25</v>
      </c>
      <c r="Y209" s="384">
        <v>137.43</v>
      </c>
      <c r="Z209" s="265">
        <f>'SKLOP A'!J216</f>
        <v>0</v>
      </c>
      <c r="AA209" s="265">
        <v>109.25</v>
      </c>
      <c r="AB209" s="265">
        <v>1.4</v>
      </c>
      <c r="AC209" s="265">
        <f t="shared" si="40"/>
        <v>152.94999999999999</v>
      </c>
      <c r="AD209" s="265">
        <v>1.1000000000000001</v>
      </c>
      <c r="AE209" s="266">
        <v>139.97500000000002</v>
      </c>
      <c r="AF209" s="265">
        <v>1.1000000000000001</v>
      </c>
      <c r="AG209" s="266">
        <f t="shared" si="37"/>
        <v>151.17300000000003</v>
      </c>
      <c r="AH209" s="265">
        <f t="shared" si="41"/>
        <v>152.94999999999999</v>
      </c>
      <c r="AI209" s="358"/>
      <c r="AJ209" s="405">
        <f t="shared" si="42"/>
        <v>279.95000000000005</v>
      </c>
      <c r="AK209" s="349"/>
      <c r="AL209" s="456">
        <f t="shared" si="43"/>
        <v>453.51900000000012</v>
      </c>
      <c r="AM209" s="498"/>
      <c r="AN209" s="330">
        <v>127.25</v>
      </c>
      <c r="AO209" s="330"/>
      <c r="AP209" s="330">
        <v>274.86</v>
      </c>
      <c r="AQ209" s="330"/>
      <c r="AR209" s="467">
        <f t="shared" si="44"/>
        <v>0</v>
      </c>
      <c r="AS209" s="267"/>
      <c r="AT209" s="271"/>
      <c r="AU209" s="271"/>
      <c r="AV209" s="271"/>
      <c r="AW209" s="271"/>
    </row>
    <row r="210" spans="1:49" ht="14.45" customHeight="1" x14ac:dyDescent="0.2">
      <c r="A210" s="262">
        <v>209</v>
      </c>
      <c r="B210" s="255">
        <v>206</v>
      </c>
      <c r="C210" s="256"/>
      <c r="D210" s="257"/>
      <c r="E210" s="258"/>
      <c r="F210" s="259"/>
      <c r="G210" s="47">
        <v>7</v>
      </c>
      <c r="H210" s="47" t="s">
        <v>620</v>
      </c>
      <c r="I210" s="435">
        <v>9227</v>
      </c>
      <c r="J210" s="276">
        <v>206101660</v>
      </c>
      <c r="K210" s="434">
        <v>0</v>
      </c>
      <c r="L210" s="434">
        <f t="shared" si="36"/>
        <v>206101660</v>
      </c>
      <c r="M210" s="436" t="s">
        <v>1567</v>
      </c>
      <c r="N210" s="259"/>
      <c r="O210" s="263" t="s">
        <v>9</v>
      </c>
      <c r="P210" s="259" t="s">
        <v>15</v>
      </c>
      <c r="Q210" s="264">
        <v>1</v>
      </c>
      <c r="R210" s="265">
        <v>2</v>
      </c>
      <c r="S210" s="265">
        <f t="shared" si="38"/>
        <v>2.5</v>
      </c>
      <c r="T210" s="265">
        <f t="shared" si="39"/>
        <v>3</v>
      </c>
      <c r="U210" s="265">
        <v>3</v>
      </c>
      <c r="V210" s="265">
        <v>3</v>
      </c>
      <c r="W210" s="265">
        <v>153.53</v>
      </c>
      <c r="X210" s="265">
        <v>191.47</v>
      </c>
      <c r="Y210" s="384">
        <v>195.3</v>
      </c>
      <c r="Z210" s="265">
        <f>'SKLOP A'!J217</f>
        <v>0</v>
      </c>
      <c r="AA210" s="265">
        <v>153.53</v>
      </c>
      <c r="AB210" s="265">
        <v>1.4</v>
      </c>
      <c r="AC210" s="265">
        <f t="shared" si="40"/>
        <v>214.94</v>
      </c>
      <c r="AD210" s="265">
        <v>1.1000000000000001</v>
      </c>
      <c r="AE210" s="266">
        <v>210.61700000000002</v>
      </c>
      <c r="AF210" s="265">
        <v>1.1000000000000001</v>
      </c>
      <c r="AG210" s="266">
        <f t="shared" si="37"/>
        <v>214.83000000000004</v>
      </c>
      <c r="AH210" s="265">
        <f t="shared" si="41"/>
        <v>214.94</v>
      </c>
      <c r="AI210" s="358"/>
      <c r="AJ210" s="405">
        <f t="shared" si="42"/>
        <v>421.23400000000004</v>
      </c>
      <c r="AK210" s="349"/>
      <c r="AL210" s="456">
        <f t="shared" si="43"/>
        <v>644.49000000000012</v>
      </c>
      <c r="AM210" s="498"/>
      <c r="AN210" s="330">
        <v>191.47</v>
      </c>
      <c r="AO210" s="330"/>
      <c r="AP210" s="330">
        <v>390.6</v>
      </c>
      <c r="AQ210" s="330"/>
      <c r="AR210" s="467">
        <f t="shared" si="44"/>
        <v>0</v>
      </c>
      <c r="AS210" s="267"/>
      <c r="AT210" s="271"/>
      <c r="AU210" s="271"/>
      <c r="AV210" s="271"/>
      <c r="AW210" s="271"/>
    </row>
    <row r="211" spans="1:49" ht="14.45" customHeight="1" x14ac:dyDescent="0.2">
      <c r="A211" s="262">
        <v>210</v>
      </c>
      <c r="B211" s="255">
        <v>207</v>
      </c>
      <c r="C211" s="256">
        <v>130</v>
      </c>
      <c r="D211" s="257">
        <v>169</v>
      </c>
      <c r="E211" s="258">
        <v>77</v>
      </c>
      <c r="F211" s="259" t="s">
        <v>11</v>
      </c>
      <c r="G211" s="47">
        <v>8</v>
      </c>
      <c r="H211" s="47" t="s">
        <v>622</v>
      </c>
      <c r="I211" s="303">
        <v>3448</v>
      </c>
      <c r="J211" s="424" t="s">
        <v>12</v>
      </c>
      <c r="K211" s="434">
        <v>0</v>
      </c>
      <c r="L211" s="434">
        <f t="shared" ref="L211:L274" si="45">J211-K211</f>
        <v>201300100</v>
      </c>
      <c r="M211" s="90" t="s">
        <v>13</v>
      </c>
      <c r="N211" s="259"/>
      <c r="O211" s="263" t="s">
        <v>9</v>
      </c>
      <c r="P211" s="259" t="s">
        <v>15</v>
      </c>
      <c r="Q211" s="264">
        <v>8</v>
      </c>
      <c r="R211" s="265">
        <v>16</v>
      </c>
      <c r="S211" s="265">
        <f t="shared" si="38"/>
        <v>20</v>
      </c>
      <c r="T211" s="265">
        <f t="shared" si="39"/>
        <v>20</v>
      </c>
      <c r="U211" s="265">
        <v>20</v>
      </c>
      <c r="V211" s="265">
        <v>20</v>
      </c>
      <c r="W211" s="265">
        <v>81.31</v>
      </c>
      <c r="X211" s="265">
        <v>99.39</v>
      </c>
      <c r="Y211" s="384">
        <v>108.67</v>
      </c>
      <c r="Z211" s="265">
        <f>'SKLOP A'!J218</f>
        <v>0</v>
      </c>
      <c r="AA211" s="265">
        <v>81.31</v>
      </c>
      <c r="AB211" s="265">
        <v>1.4</v>
      </c>
      <c r="AC211" s="265">
        <f t="shared" si="40"/>
        <v>113.83</v>
      </c>
      <c r="AD211" s="265">
        <v>1.1000000000000001</v>
      </c>
      <c r="AE211" s="266">
        <v>109.32900000000001</v>
      </c>
      <c r="AF211" s="265">
        <v>1.1000000000000001</v>
      </c>
      <c r="AG211" s="266">
        <f t="shared" ref="AG211:AG274" si="46">Y211*AF211</f>
        <v>119.53700000000001</v>
      </c>
      <c r="AH211" s="265">
        <f t="shared" si="41"/>
        <v>910.64</v>
      </c>
      <c r="AI211" s="358"/>
      <c r="AJ211" s="405">
        <f t="shared" si="42"/>
        <v>1749.2640000000001</v>
      </c>
      <c r="AK211" s="349"/>
      <c r="AL211" s="456">
        <f t="shared" si="43"/>
        <v>2390.7400000000002</v>
      </c>
      <c r="AM211" s="498"/>
      <c r="AN211" s="330">
        <v>795.12</v>
      </c>
      <c r="AO211" s="330"/>
      <c r="AP211" s="330">
        <v>1738.72</v>
      </c>
      <c r="AQ211" s="330"/>
      <c r="AR211" s="467">
        <f t="shared" si="44"/>
        <v>0</v>
      </c>
      <c r="AS211" s="267"/>
      <c r="AT211" s="271"/>
      <c r="AU211" s="271"/>
      <c r="AV211" s="271"/>
      <c r="AW211" s="271"/>
    </row>
    <row r="212" spans="1:49" ht="14.45" customHeight="1" x14ac:dyDescent="0.2">
      <c r="A212" s="262">
        <v>211</v>
      </c>
      <c r="B212" s="255">
        <v>208</v>
      </c>
      <c r="C212" s="256">
        <v>131</v>
      </c>
      <c r="D212" s="257">
        <v>170</v>
      </c>
      <c r="E212" s="258">
        <v>78</v>
      </c>
      <c r="F212" s="259" t="s">
        <v>11</v>
      </c>
      <c r="G212" s="47">
        <v>8</v>
      </c>
      <c r="H212" s="47" t="s">
        <v>622</v>
      </c>
      <c r="I212" s="303">
        <v>3429</v>
      </c>
      <c r="J212" s="424" t="s">
        <v>16</v>
      </c>
      <c r="K212" s="434">
        <v>0</v>
      </c>
      <c r="L212" s="434">
        <f t="shared" si="45"/>
        <v>201300200</v>
      </c>
      <c r="M212" s="90" t="s">
        <v>17</v>
      </c>
      <c r="N212" s="259"/>
      <c r="O212" s="263" t="s">
        <v>9</v>
      </c>
      <c r="P212" s="259" t="s">
        <v>15</v>
      </c>
      <c r="Q212" s="264">
        <v>4</v>
      </c>
      <c r="R212" s="265">
        <v>8</v>
      </c>
      <c r="S212" s="265">
        <f t="shared" si="38"/>
        <v>10</v>
      </c>
      <c r="T212" s="265">
        <f t="shared" si="39"/>
        <v>10</v>
      </c>
      <c r="U212" s="265">
        <v>10</v>
      </c>
      <c r="V212" s="265">
        <v>10</v>
      </c>
      <c r="W212" s="265">
        <v>83.37</v>
      </c>
      <c r="X212" s="265">
        <v>104.43</v>
      </c>
      <c r="Y212" s="384">
        <v>117.11</v>
      </c>
      <c r="Z212" s="265">
        <f>'SKLOP A'!J219</f>
        <v>0</v>
      </c>
      <c r="AA212" s="265">
        <v>83.37</v>
      </c>
      <c r="AB212" s="265">
        <v>1.4</v>
      </c>
      <c r="AC212" s="265">
        <f t="shared" si="40"/>
        <v>116.72</v>
      </c>
      <c r="AD212" s="265">
        <v>1.1000000000000001</v>
      </c>
      <c r="AE212" s="266">
        <v>114.87300000000002</v>
      </c>
      <c r="AF212" s="265">
        <v>1.1000000000000001</v>
      </c>
      <c r="AG212" s="266">
        <f t="shared" si="46"/>
        <v>128.821</v>
      </c>
      <c r="AH212" s="265">
        <f t="shared" si="41"/>
        <v>466.88</v>
      </c>
      <c r="AI212" s="358"/>
      <c r="AJ212" s="405">
        <f t="shared" si="42"/>
        <v>918.98400000000015</v>
      </c>
      <c r="AK212" s="349"/>
      <c r="AL212" s="456">
        <f t="shared" si="43"/>
        <v>1288.21</v>
      </c>
      <c r="AM212" s="498"/>
      <c r="AN212" s="330">
        <v>417.72</v>
      </c>
      <c r="AO212" s="330"/>
      <c r="AP212" s="330">
        <v>936.88</v>
      </c>
      <c r="AQ212" s="330"/>
      <c r="AR212" s="467">
        <f t="shared" si="44"/>
        <v>0</v>
      </c>
      <c r="AS212" s="267"/>
      <c r="AT212" s="271"/>
      <c r="AU212" s="271"/>
      <c r="AV212" s="271"/>
      <c r="AW212" s="271"/>
    </row>
    <row r="213" spans="1:49" ht="14.45" customHeight="1" x14ac:dyDescent="0.2">
      <c r="A213" s="262">
        <v>212</v>
      </c>
      <c r="B213" s="255">
        <v>209</v>
      </c>
      <c r="C213" s="256">
        <v>132</v>
      </c>
      <c r="D213" s="257">
        <v>171</v>
      </c>
      <c r="E213" s="258">
        <v>79</v>
      </c>
      <c r="F213" s="259" t="s">
        <v>11</v>
      </c>
      <c r="G213" s="47">
        <v>8</v>
      </c>
      <c r="H213" s="47" t="s">
        <v>622</v>
      </c>
      <c r="I213" s="303">
        <v>3449</v>
      </c>
      <c r="J213" s="424" t="s">
        <v>18</v>
      </c>
      <c r="K213" s="434">
        <v>0</v>
      </c>
      <c r="L213" s="434">
        <f t="shared" si="45"/>
        <v>201300320</v>
      </c>
      <c r="M213" s="90" t="s">
        <v>19</v>
      </c>
      <c r="N213" s="259"/>
      <c r="O213" s="263" t="s">
        <v>9</v>
      </c>
      <c r="P213" s="259" t="s">
        <v>15</v>
      </c>
      <c r="Q213" s="264">
        <v>22</v>
      </c>
      <c r="R213" s="265">
        <v>44</v>
      </c>
      <c r="S213" s="265">
        <f t="shared" si="38"/>
        <v>55</v>
      </c>
      <c r="T213" s="265">
        <f t="shared" si="39"/>
        <v>55</v>
      </c>
      <c r="U213" s="265">
        <v>55</v>
      </c>
      <c r="V213" s="265">
        <v>55</v>
      </c>
      <c r="W213" s="265">
        <v>98.93</v>
      </c>
      <c r="X213" s="265">
        <v>119.87</v>
      </c>
      <c r="Y213" s="384">
        <v>126.78</v>
      </c>
      <c r="Z213" s="265">
        <f>'SKLOP A'!J220</f>
        <v>0</v>
      </c>
      <c r="AA213" s="265">
        <v>98.93</v>
      </c>
      <c r="AB213" s="265">
        <v>1.4</v>
      </c>
      <c r="AC213" s="265">
        <f t="shared" si="40"/>
        <v>138.5</v>
      </c>
      <c r="AD213" s="265">
        <v>1.1000000000000001</v>
      </c>
      <c r="AE213" s="266">
        <v>131.85700000000003</v>
      </c>
      <c r="AF213" s="265">
        <v>1.1000000000000001</v>
      </c>
      <c r="AG213" s="266">
        <f t="shared" si="46"/>
        <v>139.458</v>
      </c>
      <c r="AH213" s="265">
        <f t="shared" si="41"/>
        <v>3047</v>
      </c>
      <c r="AI213" s="358"/>
      <c r="AJ213" s="405">
        <f t="shared" si="42"/>
        <v>5801.7080000000014</v>
      </c>
      <c r="AK213" s="349"/>
      <c r="AL213" s="456">
        <f t="shared" si="43"/>
        <v>7670.19</v>
      </c>
      <c r="AM213" s="498"/>
      <c r="AN213" s="330">
        <v>2637.1400000000003</v>
      </c>
      <c r="AO213" s="330"/>
      <c r="AP213" s="330">
        <v>5578.32</v>
      </c>
      <c r="AQ213" s="330"/>
      <c r="AR213" s="467">
        <f t="shared" si="44"/>
        <v>0</v>
      </c>
      <c r="AS213" s="267"/>
      <c r="AT213" s="271"/>
      <c r="AU213" s="271"/>
      <c r="AV213" s="271"/>
      <c r="AW213" s="271"/>
    </row>
    <row r="214" spans="1:49" ht="14.45" customHeight="1" x14ac:dyDescent="0.2">
      <c r="A214" s="262">
        <v>213</v>
      </c>
      <c r="B214" s="255">
        <v>210</v>
      </c>
      <c r="C214" s="256">
        <v>133</v>
      </c>
      <c r="D214" s="257">
        <v>172</v>
      </c>
      <c r="E214" s="258">
        <v>80</v>
      </c>
      <c r="F214" s="259" t="s">
        <v>11</v>
      </c>
      <c r="G214" s="47">
        <v>8</v>
      </c>
      <c r="H214" s="47" t="s">
        <v>622</v>
      </c>
      <c r="I214" s="303">
        <v>3450</v>
      </c>
      <c r="J214" s="424" t="s">
        <v>20</v>
      </c>
      <c r="K214" s="434">
        <v>0</v>
      </c>
      <c r="L214" s="434">
        <f t="shared" si="45"/>
        <v>201300400</v>
      </c>
      <c r="M214" s="90" t="s">
        <v>21</v>
      </c>
      <c r="N214" s="259"/>
      <c r="O214" s="263" t="s">
        <v>9</v>
      </c>
      <c r="P214" s="259" t="s">
        <v>15</v>
      </c>
      <c r="Q214" s="264">
        <v>13</v>
      </c>
      <c r="R214" s="265">
        <v>26</v>
      </c>
      <c r="S214" s="265">
        <f t="shared" ref="S214:S277" si="47">R214+Q214/2</f>
        <v>32.5</v>
      </c>
      <c r="T214" s="265">
        <f t="shared" ref="T214:T277" si="48">ROUND(S214,0)</f>
        <v>33</v>
      </c>
      <c r="U214" s="265">
        <v>33</v>
      </c>
      <c r="V214" s="265">
        <v>33</v>
      </c>
      <c r="W214" s="265">
        <v>109.47</v>
      </c>
      <c r="X214" s="265">
        <v>131.51</v>
      </c>
      <c r="Y214" s="384">
        <v>140.41</v>
      </c>
      <c r="Z214" s="265">
        <f>'SKLOP A'!J221</f>
        <v>0</v>
      </c>
      <c r="AA214" s="265">
        <v>109.47</v>
      </c>
      <c r="AB214" s="265">
        <v>1.4</v>
      </c>
      <c r="AC214" s="265">
        <f t="shared" ref="AC214:AC277" si="49">ROUND(W214*AB214,2)</f>
        <v>153.26</v>
      </c>
      <c r="AD214" s="265">
        <v>1.1000000000000001</v>
      </c>
      <c r="AE214" s="266">
        <v>144.661</v>
      </c>
      <c r="AF214" s="265">
        <v>1.1000000000000001</v>
      </c>
      <c r="AG214" s="266">
        <f t="shared" si="46"/>
        <v>154.45100000000002</v>
      </c>
      <c r="AH214" s="265">
        <f t="shared" ref="AH214:AH277" si="50">Q214*AC214</f>
        <v>1992.3799999999999</v>
      </c>
      <c r="AI214" s="358"/>
      <c r="AJ214" s="405">
        <f t="shared" ref="AJ214:AJ277" si="51">R214*AE214</f>
        <v>3761.1860000000001</v>
      </c>
      <c r="AK214" s="349"/>
      <c r="AL214" s="456">
        <f t="shared" ref="AL214:AL277" si="52">V214*AG214</f>
        <v>5096.8830000000007</v>
      </c>
      <c r="AM214" s="498"/>
      <c r="AN214" s="330">
        <v>1709.6299999999999</v>
      </c>
      <c r="AO214" s="330"/>
      <c r="AP214" s="330">
        <v>3650.66</v>
      </c>
      <c r="AQ214" s="330"/>
      <c r="AR214" s="467">
        <f t="shared" ref="AR214:AR277" si="53">V214*Z214</f>
        <v>0</v>
      </c>
      <c r="AS214" s="267"/>
      <c r="AT214" s="271"/>
      <c r="AU214" s="271"/>
      <c r="AV214" s="271"/>
      <c r="AW214" s="271"/>
    </row>
    <row r="215" spans="1:49" ht="14.45" customHeight="1" x14ac:dyDescent="0.2">
      <c r="A215" s="262">
        <v>214</v>
      </c>
      <c r="B215" s="255">
        <v>211</v>
      </c>
      <c r="C215" s="256">
        <v>134</v>
      </c>
      <c r="D215" s="257">
        <v>173</v>
      </c>
      <c r="E215" s="258">
        <v>81</v>
      </c>
      <c r="F215" s="259" t="s">
        <v>11</v>
      </c>
      <c r="G215" s="20">
        <v>8</v>
      </c>
      <c r="H215" s="47" t="s">
        <v>622</v>
      </c>
      <c r="I215" s="260">
        <v>3866</v>
      </c>
      <c r="J215" s="261" t="s">
        <v>22</v>
      </c>
      <c r="K215" s="262">
        <v>0</v>
      </c>
      <c r="L215" s="262">
        <f t="shared" si="45"/>
        <v>201300500</v>
      </c>
      <c r="M215" s="259" t="s">
        <v>23</v>
      </c>
      <c r="N215" s="259"/>
      <c r="O215" s="263" t="s">
        <v>9</v>
      </c>
      <c r="P215" s="259" t="s">
        <v>15</v>
      </c>
      <c r="Q215" s="274">
        <v>3</v>
      </c>
      <c r="R215" s="265">
        <v>6</v>
      </c>
      <c r="S215" s="265">
        <f t="shared" si="47"/>
        <v>7.5</v>
      </c>
      <c r="T215" s="265">
        <f t="shared" si="48"/>
        <v>8</v>
      </c>
      <c r="U215" s="265">
        <v>8</v>
      </c>
      <c r="V215" s="265">
        <v>8</v>
      </c>
      <c r="W215" s="265">
        <v>155.26</v>
      </c>
      <c r="X215" s="265">
        <v>189.85</v>
      </c>
      <c r="Y215" s="384">
        <v>202.75</v>
      </c>
      <c r="Z215" s="265">
        <f>'SKLOP A'!J222</f>
        <v>0</v>
      </c>
      <c r="AA215" s="265">
        <v>155.26</v>
      </c>
      <c r="AB215" s="265">
        <v>1.4</v>
      </c>
      <c r="AC215" s="265">
        <f t="shared" si="49"/>
        <v>217.36</v>
      </c>
      <c r="AD215" s="265">
        <v>1.1000000000000001</v>
      </c>
      <c r="AE215" s="266">
        <v>208.83500000000001</v>
      </c>
      <c r="AF215" s="265">
        <v>1.1000000000000001</v>
      </c>
      <c r="AG215" s="266">
        <f t="shared" si="46"/>
        <v>223.02500000000001</v>
      </c>
      <c r="AH215" s="265">
        <f t="shared" si="50"/>
        <v>652.08000000000004</v>
      </c>
      <c r="AI215" s="358"/>
      <c r="AJ215" s="405">
        <f t="shared" si="51"/>
        <v>1253.01</v>
      </c>
      <c r="AK215" s="349"/>
      <c r="AL215" s="456">
        <f t="shared" si="52"/>
        <v>1784.2</v>
      </c>
      <c r="AM215" s="498"/>
      <c r="AN215" s="330">
        <v>569.54999999999995</v>
      </c>
      <c r="AO215" s="330"/>
      <c r="AP215" s="330">
        <v>1216.5</v>
      </c>
      <c r="AQ215" s="330"/>
      <c r="AR215" s="467">
        <f t="shared" si="53"/>
        <v>0</v>
      </c>
      <c r="AS215" s="267"/>
      <c r="AT215" s="271"/>
      <c r="AU215" s="271"/>
      <c r="AV215" s="271"/>
      <c r="AW215" s="271"/>
    </row>
    <row r="216" spans="1:49" ht="14.45" customHeight="1" x14ac:dyDescent="0.2">
      <c r="A216" s="262">
        <v>215</v>
      </c>
      <c r="B216" s="255">
        <v>212</v>
      </c>
      <c r="C216" s="256">
        <v>135</v>
      </c>
      <c r="D216" s="257">
        <v>174</v>
      </c>
      <c r="E216" s="258">
        <v>82</v>
      </c>
      <c r="F216" s="259" t="s">
        <v>11</v>
      </c>
      <c r="G216" s="20">
        <v>8</v>
      </c>
      <c r="H216" s="47" t="s">
        <v>622</v>
      </c>
      <c r="I216" s="260">
        <v>3452</v>
      </c>
      <c r="J216" s="261" t="s">
        <v>24</v>
      </c>
      <c r="K216" s="262">
        <v>0</v>
      </c>
      <c r="L216" s="262">
        <f t="shared" si="45"/>
        <v>201300600</v>
      </c>
      <c r="M216" s="259" t="s">
        <v>25</v>
      </c>
      <c r="N216" s="259"/>
      <c r="O216" s="263" t="s">
        <v>9</v>
      </c>
      <c r="P216" s="259" t="s">
        <v>15</v>
      </c>
      <c r="Q216" s="264">
        <v>4</v>
      </c>
      <c r="R216" s="265">
        <v>8</v>
      </c>
      <c r="S216" s="265">
        <f t="shared" si="47"/>
        <v>10</v>
      </c>
      <c r="T216" s="265">
        <f t="shared" si="48"/>
        <v>10</v>
      </c>
      <c r="U216" s="265">
        <v>10</v>
      </c>
      <c r="V216" s="265">
        <v>10</v>
      </c>
      <c r="W216" s="265">
        <v>163.54</v>
      </c>
      <c r="X216" s="265">
        <v>196.96</v>
      </c>
      <c r="Y216" s="384">
        <v>213.54</v>
      </c>
      <c r="Z216" s="265">
        <f>'SKLOP A'!J223</f>
        <v>0</v>
      </c>
      <c r="AA216" s="265">
        <v>163.54</v>
      </c>
      <c r="AB216" s="265">
        <v>1.4</v>
      </c>
      <c r="AC216" s="265">
        <f t="shared" si="49"/>
        <v>228.96</v>
      </c>
      <c r="AD216" s="265">
        <v>1.1000000000000001</v>
      </c>
      <c r="AE216" s="266">
        <v>216.65600000000003</v>
      </c>
      <c r="AF216" s="265">
        <v>1.1000000000000001</v>
      </c>
      <c r="AG216" s="266">
        <f t="shared" si="46"/>
        <v>234.89400000000001</v>
      </c>
      <c r="AH216" s="265">
        <f t="shared" si="50"/>
        <v>915.84</v>
      </c>
      <c r="AI216" s="358"/>
      <c r="AJ216" s="405">
        <f t="shared" si="51"/>
        <v>1733.2480000000003</v>
      </c>
      <c r="AK216" s="349"/>
      <c r="AL216" s="456">
        <f t="shared" si="52"/>
        <v>2348.94</v>
      </c>
      <c r="AM216" s="498"/>
      <c r="AN216" s="330">
        <v>787.84</v>
      </c>
      <c r="AO216" s="330"/>
      <c r="AP216" s="330">
        <v>1708.32</v>
      </c>
      <c r="AQ216" s="330"/>
      <c r="AR216" s="467">
        <f t="shared" si="53"/>
        <v>0</v>
      </c>
      <c r="AS216" s="267"/>
      <c r="AT216" s="271"/>
      <c r="AU216" s="271"/>
      <c r="AV216" s="271"/>
      <c r="AW216" s="271"/>
    </row>
    <row r="217" spans="1:49" ht="14.45" customHeight="1" x14ac:dyDescent="0.2">
      <c r="A217" s="262">
        <v>216</v>
      </c>
      <c r="B217" s="255">
        <v>213</v>
      </c>
      <c r="C217" s="256">
        <v>136</v>
      </c>
      <c r="D217" s="257">
        <v>175</v>
      </c>
      <c r="E217" s="258">
        <v>83</v>
      </c>
      <c r="F217" s="259" t="s">
        <v>11</v>
      </c>
      <c r="G217" s="20">
        <v>8</v>
      </c>
      <c r="H217" s="47" t="s">
        <v>622</v>
      </c>
      <c r="I217" s="260">
        <v>3453</v>
      </c>
      <c r="J217" s="261" t="s">
        <v>26</v>
      </c>
      <c r="K217" s="262">
        <v>0</v>
      </c>
      <c r="L217" s="262">
        <f t="shared" si="45"/>
        <v>201300700</v>
      </c>
      <c r="M217" s="259" t="s">
        <v>27</v>
      </c>
      <c r="N217" s="259"/>
      <c r="O217" s="263" t="s">
        <v>9</v>
      </c>
      <c r="P217" s="259" t="s">
        <v>15</v>
      </c>
      <c r="Q217" s="264">
        <v>1</v>
      </c>
      <c r="R217" s="265">
        <v>2</v>
      </c>
      <c r="S217" s="265">
        <f t="shared" si="47"/>
        <v>2.5</v>
      </c>
      <c r="T217" s="265">
        <f t="shared" si="48"/>
        <v>3</v>
      </c>
      <c r="U217" s="265">
        <v>3</v>
      </c>
      <c r="V217" s="265">
        <v>3</v>
      </c>
      <c r="W217" s="265">
        <v>282.83999999999997</v>
      </c>
      <c r="X217" s="265">
        <v>335.18</v>
      </c>
      <c r="Y217" s="384">
        <v>355.76</v>
      </c>
      <c r="Z217" s="265">
        <f>'SKLOP A'!J224</f>
        <v>0</v>
      </c>
      <c r="AA217" s="265">
        <v>282.83999999999997</v>
      </c>
      <c r="AB217" s="265">
        <v>1.4</v>
      </c>
      <c r="AC217" s="265">
        <f t="shared" si="49"/>
        <v>395.98</v>
      </c>
      <c r="AD217" s="265">
        <v>1.1000000000000001</v>
      </c>
      <c r="AE217" s="266">
        <v>368.69800000000004</v>
      </c>
      <c r="AF217" s="265">
        <v>1.1000000000000001</v>
      </c>
      <c r="AG217" s="266">
        <f t="shared" si="46"/>
        <v>391.33600000000001</v>
      </c>
      <c r="AH217" s="265">
        <f t="shared" si="50"/>
        <v>395.98</v>
      </c>
      <c r="AI217" s="358"/>
      <c r="AJ217" s="405">
        <f t="shared" si="51"/>
        <v>737.39600000000007</v>
      </c>
      <c r="AK217" s="349"/>
      <c r="AL217" s="456">
        <f t="shared" si="52"/>
        <v>1174.008</v>
      </c>
      <c r="AM217" s="498"/>
      <c r="AN217" s="330">
        <v>335.18</v>
      </c>
      <c r="AO217" s="330"/>
      <c r="AP217" s="330">
        <v>711.52</v>
      </c>
      <c r="AQ217" s="330"/>
      <c r="AR217" s="467">
        <f t="shared" si="53"/>
        <v>0</v>
      </c>
      <c r="AS217" s="267"/>
      <c r="AT217" s="271"/>
      <c r="AU217" s="271"/>
      <c r="AV217" s="271"/>
      <c r="AW217" s="271"/>
    </row>
    <row r="218" spans="1:49" ht="14.45" customHeight="1" x14ac:dyDescent="0.2">
      <c r="A218" s="262">
        <v>217</v>
      </c>
      <c r="B218" s="255">
        <v>214</v>
      </c>
      <c r="C218" s="256"/>
      <c r="D218" s="257">
        <v>176</v>
      </c>
      <c r="E218" s="258"/>
      <c r="F218" s="263" t="s">
        <v>11</v>
      </c>
      <c r="G218" s="103">
        <v>8</v>
      </c>
      <c r="H218" s="47" t="s">
        <v>622</v>
      </c>
      <c r="I218" s="303">
        <v>2871</v>
      </c>
      <c r="J218" s="424">
        <v>201300820</v>
      </c>
      <c r="K218" s="434">
        <v>0</v>
      </c>
      <c r="L218" s="434">
        <f t="shared" si="45"/>
        <v>201300820</v>
      </c>
      <c r="M218" s="436" t="s">
        <v>1520</v>
      </c>
      <c r="N218" s="259"/>
      <c r="O218" s="263" t="s">
        <v>9</v>
      </c>
      <c r="P218" s="259" t="s">
        <v>15</v>
      </c>
      <c r="Q218" s="264">
        <v>2</v>
      </c>
      <c r="R218" s="265">
        <v>4</v>
      </c>
      <c r="S218" s="265">
        <f t="shared" si="47"/>
        <v>5</v>
      </c>
      <c r="T218" s="265">
        <f t="shared" si="48"/>
        <v>5</v>
      </c>
      <c r="U218" s="265">
        <v>5</v>
      </c>
      <c r="V218" s="265">
        <v>5</v>
      </c>
      <c r="W218" s="265">
        <v>404.36</v>
      </c>
      <c r="X218" s="265">
        <v>479.16</v>
      </c>
      <c r="Y218" s="384">
        <v>508.6</v>
      </c>
      <c r="Z218" s="265">
        <f>'SKLOP A'!J225</f>
        <v>0</v>
      </c>
      <c r="AA218" s="265">
        <v>404.36</v>
      </c>
      <c r="AB218" s="265">
        <v>1.4</v>
      </c>
      <c r="AC218" s="265">
        <f t="shared" si="49"/>
        <v>566.1</v>
      </c>
      <c r="AD218" s="265">
        <v>1.1000000000000001</v>
      </c>
      <c r="AE218" s="266">
        <v>527.07600000000002</v>
      </c>
      <c r="AF218" s="265">
        <v>1.1000000000000001</v>
      </c>
      <c r="AG218" s="266">
        <f t="shared" si="46"/>
        <v>559.46</v>
      </c>
      <c r="AH218" s="265">
        <f t="shared" si="50"/>
        <v>1132.2</v>
      </c>
      <c r="AI218" s="358"/>
      <c r="AJ218" s="405">
        <f t="shared" si="51"/>
        <v>2108.3040000000001</v>
      </c>
      <c r="AK218" s="349"/>
      <c r="AL218" s="456">
        <f t="shared" si="52"/>
        <v>2797.3</v>
      </c>
      <c r="AM218" s="498"/>
      <c r="AN218" s="330">
        <v>958.32</v>
      </c>
      <c r="AO218" s="330"/>
      <c r="AP218" s="330">
        <v>2034.4</v>
      </c>
      <c r="AQ218" s="330"/>
      <c r="AR218" s="467">
        <f t="shared" si="53"/>
        <v>0</v>
      </c>
      <c r="AS218" s="267"/>
      <c r="AT218" s="271"/>
      <c r="AU218" s="271"/>
      <c r="AV218" s="271"/>
      <c r="AW218" s="271"/>
    </row>
    <row r="219" spans="1:49" ht="14.45" customHeight="1" x14ac:dyDescent="0.2">
      <c r="A219" s="262">
        <v>218</v>
      </c>
      <c r="B219" s="255">
        <v>215</v>
      </c>
      <c r="C219" s="256">
        <v>137</v>
      </c>
      <c r="D219" s="257">
        <v>177</v>
      </c>
      <c r="E219" s="258">
        <v>94</v>
      </c>
      <c r="F219" s="259" t="s">
        <v>28</v>
      </c>
      <c r="G219" s="20">
        <v>9</v>
      </c>
      <c r="H219" s="47" t="s">
        <v>623</v>
      </c>
      <c r="I219" s="303">
        <v>3937</v>
      </c>
      <c r="J219" s="424" t="s">
        <v>29</v>
      </c>
      <c r="K219" s="434">
        <v>0</v>
      </c>
      <c r="L219" s="434">
        <f t="shared" si="45"/>
        <v>201700100</v>
      </c>
      <c r="M219" s="90" t="s">
        <v>30</v>
      </c>
      <c r="N219" s="259"/>
      <c r="O219" s="263" t="s">
        <v>9</v>
      </c>
      <c r="P219" s="259" t="s">
        <v>15</v>
      </c>
      <c r="Q219" s="264">
        <v>4</v>
      </c>
      <c r="R219" s="265">
        <v>8</v>
      </c>
      <c r="S219" s="265">
        <f t="shared" si="47"/>
        <v>10</v>
      </c>
      <c r="T219" s="265">
        <f t="shared" si="48"/>
        <v>10</v>
      </c>
      <c r="U219" s="265">
        <v>10</v>
      </c>
      <c r="V219" s="265">
        <v>10</v>
      </c>
      <c r="W219" s="265">
        <v>89.75</v>
      </c>
      <c r="X219" s="265">
        <v>107.96</v>
      </c>
      <c r="Y219" s="384">
        <v>118.91</v>
      </c>
      <c r="Z219" s="265">
        <f>'SKLOP A'!J226</f>
        <v>0</v>
      </c>
      <c r="AA219" s="265">
        <v>89.75</v>
      </c>
      <c r="AB219" s="265">
        <v>1.4</v>
      </c>
      <c r="AC219" s="265">
        <f t="shared" si="49"/>
        <v>125.65</v>
      </c>
      <c r="AD219" s="265">
        <v>1.1000000000000001</v>
      </c>
      <c r="AE219" s="266">
        <v>118.756</v>
      </c>
      <c r="AF219" s="265">
        <v>1.1000000000000001</v>
      </c>
      <c r="AG219" s="266">
        <f t="shared" si="46"/>
        <v>130.80100000000002</v>
      </c>
      <c r="AH219" s="265">
        <f t="shared" si="50"/>
        <v>502.6</v>
      </c>
      <c r="AI219" s="358"/>
      <c r="AJ219" s="405">
        <f t="shared" si="51"/>
        <v>950.048</v>
      </c>
      <c r="AK219" s="349"/>
      <c r="AL219" s="456">
        <f t="shared" si="52"/>
        <v>1308.0100000000002</v>
      </c>
      <c r="AM219" s="498"/>
      <c r="AN219" s="330">
        <v>431.84</v>
      </c>
      <c r="AO219" s="330"/>
      <c r="AP219" s="330">
        <v>951.28</v>
      </c>
      <c r="AQ219" s="330"/>
      <c r="AR219" s="467">
        <f t="shared" si="53"/>
        <v>0</v>
      </c>
      <c r="AS219" s="267"/>
      <c r="AT219" s="271"/>
      <c r="AU219" s="271"/>
      <c r="AV219" s="271"/>
      <c r="AW219" s="271"/>
    </row>
    <row r="220" spans="1:49" ht="14.45" customHeight="1" x14ac:dyDescent="0.2">
      <c r="A220" s="262">
        <v>219</v>
      </c>
      <c r="B220" s="255">
        <v>216</v>
      </c>
      <c r="C220" s="256">
        <v>138</v>
      </c>
      <c r="D220" s="257">
        <v>178</v>
      </c>
      <c r="E220" s="258">
        <v>95</v>
      </c>
      <c r="F220" s="259" t="s">
        <v>28</v>
      </c>
      <c r="G220" s="20">
        <v>9</v>
      </c>
      <c r="H220" s="47" t="s">
        <v>623</v>
      </c>
      <c r="I220" s="260">
        <v>3973</v>
      </c>
      <c r="J220" s="261" t="s">
        <v>31</v>
      </c>
      <c r="K220" s="262">
        <v>0</v>
      </c>
      <c r="L220" s="262">
        <f t="shared" si="45"/>
        <v>201700200</v>
      </c>
      <c r="M220" s="259" t="s">
        <v>32</v>
      </c>
      <c r="N220" s="259"/>
      <c r="O220" s="263" t="s">
        <v>9</v>
      </c>
      <c r="P220" s="259" t="s">
        <v>15</v>
      </c>
      <c r="Q220" s="264">
        <v>1</v>
      </c>
      <c r="R220" s="265">
        <v>2</v>
      </c>
      <c r="S220" s="265">
        <f t="shared" si="47"/>
        <v>2.5</v>
      </c>
      <c r="T220" s="265">
        <f t="shared" si="48"/>
        <v>3</v>
      </c>
      <c r="U220" s="265">
        <v>3</v>
      </c>
      <c r="V220" s="265">
        <v>3</v>
      </c>
      <c r="W220" s="265">
        <v>92.55</v>
      </c>
      <c r="X220" s="265">
        <v>109.73</v>
      </c>
      <c r="Y220" s="384">
        <v>120.82</v>
      </c>
      <c r="Z220" s="265">
        <f>'SKLOP A'!J227</f>
        <v>0</v>
      </c>
      <c r="AA220" s="265">
        <v>92.55</v>
      </c>
      <c r="AB220" s="265">
        <v>1.4</v>
      </c>
      <c r="AC220" s="265">
        <f t="shared" si="49"/>
        <v>129.57</v>
      </c>
      <c r="AD220" s="265">
        <v>1.1000000000000001</v>
      </c>
      <c r="AE220" s="266">
        <v>120.70300000000002</v>
      </c>
      <c r="AF220" s="265">
        <v>1.1000000000000001</v>
      </c>
      <c r="AG220" s="266">
        <f t="shared" si="46"/>
        <v>132.90200000000002</v>
      </c>
      <c r="AH220" s="265">
        <f t="shared" si="50"/>
        <v>129.57</v>
      </c>
      <c r="AI220" s="358"/>
      <c r="AJ220" s="405">
        <f t="shared" si="51"/>
        <v>241.40600000000003</v>
      </c>
      <c r="AK220" s="349"/>
      <c r="AL220" s="456">
        <f t="shared" si="52"/>
        <v>398.70600000000002</v>
      </c>
      <c r="AM220" s="498"/>
      <c r="AN220" s="330">
        <v>109.73</v>
      </c>
      <c r="AO220" s="330"/>
      <c r="AP220" s="330">
        <v>241.64</v>
      </c>
      <c r="AQ220" s="330"/>
      <c r="AR220" s="467">
        <f t="shared" si="53"/>
        <v>0</v>
      </c>
      <c r="AS220" s="267"/>
      <c r="AT220" s="271"/>
      <c r="AU220" s="271"/>
      <c r="AV220" s="271"/>
      <c r="AW220" s="271"/>
    </row>
    <row r="221" spans="1:49" ht="14.45" customHeight="1" x14ac:dyDescent="0.2">
      <c r="A221" s="262">
        <v>220</v>
      </c>
      <c r="B221" s="255">
        <v>217</v>
      </c>
      <c r="C221" s="256">
        <v>139</v>
      </c>
      <c r="D221" s="257">
        <v>179</v>
      </c>
      <c r="E221" s="258">
        <v>96</v>
      </c>
      <c r="F221" s="259" t="s">
        <v>28</v>
      </c>
      <c r="G221" s="20">
        <v>9</v>
      </c>
      <c r="H221" s="47" t="s">
        <v>623</v>
      </c>
      <c r="I221" s="260">
        <v>3967</v>
      </c>
      <c r="J221" s="261" t="s">
        <v>1358</v>
      </c>
      <c r="K221" s="262">
        <v>0</v>
      </c>
      <c r="L221" s="262">
        <f t="shared" si="45"/>
        <v>201700320</v>
      </c>
      <c r="M221" s="259" t="s">
        <v>33</v>
      </c>
      <c r="N221" s="259"/>
      <c r="O221" s="263" t="s">
        <v>9</v>
      </c>
      <c r="P221" s="259" t="s">
        <v>15</v>
      </c>
      <c r="Q221" s="264">
        <v>1</v>
      </c>
      <c r="R221" s="265">
        <v>2</v>
      </c>
      <c r="S221" s="265">
        <f t="shared" si="47"/>
        <v>2.5</v>
      </c>
      <c r="T221" s="265">
        <f t="shared" si="48"/>
        <v>3</v>
      </c>
      <c r="U221" s="265">
        <v>3</v>
      </c>
      <c r="V221" s="265">
        <v>3</v>
      </c>
      <c r="W221" s="265">
        <v>103.28</v>
      </c>
      <c r="X221" s="265">
        <v>124.4</v>
      </c>
      <c r="Y221" s="384">
        <v>129.47</v>
      </c>
      <c r="Z221" s="265">
        <f>'SKLOP A'!J228</f>
        <v>0</v>
      </c>
      <c r="AA221" s="265">
        <v>103.28</v>
      </c>
      <c r="AB221" s="265">
        <v>1.4</v>
      </c>
      <c r="AC221" s="265">
        <f t="shared" si="49"/>
        <v>144.59</v>
      </c>
      <c r="AD221" s="265">
        <v>1.1000000000000001</v>
      </c>
      <c r="AE221" s="266">
        <v>136.84</v>
      </c>
      <c r="AF221" s="265">
        <v>1.1000000000000001</v>
      </c>
      <c r="AG221" s="266">
        <f t="shared" si="46"/>
        <v>142.417</v>
      </c>
      <c r="AH221" s="265">
        <f t="shared" si="50"/>
        <v>144.59</v>
      </c>
      <c r="AI221" s="358"/>
      <c r="AJ221" s="405">
        <f t="shared" si="51"/>
        <v>273.68</v>
      </c>
      <c r="AK221" s="349"/>
      <c r="AL221" s="456">
        <f t="shared" si="52"/>
        <v>427.25099999999998</v>
      </c>
      <c r="AM221" s="498"/>
      <c r="AN221" s="330">
        <v>124.4</v>
      </c>
      <c r="AO221" s="330"/>
      <c r="AP221" s="330">
        <v>258.94</v>
      </c>
      <c r="AQ221" s="330"/>
      <c r="AR221" s="467">
        <f t="shared" si="53"/>
        <v>0</v>
      </c>
      <c r="AS221" s="267"/>
      <c r="AT221" s="271"/>
      <c r="AU221" s="271"/>
      <c r="AV221" s="271"/>
      <c r="AW221" s="271"/>
    </row>
    <row r="222" spans="1:49" ht="14.45" customHeight="1" x14ac:dyDescent="0.2">
      <c r="A222" s="262">
        <v>221</v>
      </c>
      <c r="B222" s="255">
        <v>218</v>
      </c>
      <c r="C222" s="256">
        <v>140</v>
      </c>
      <c r="D222" s="257">
        <v>180</v>
      </c>
      <c r="E222" s="258">
        <v>97</v>
      </c>
      <c r="F222" s="259" t="s">
        <v>1443</v>
      </c>
      <c r="G222" s="20">
        <v>9</v>
      </c>
      <c r="H222" s="47" t="s">
        <v>623</v>
      </c>
      <c r="I222" s="260">
        <v>3431</v>
      </c>
      <c r="J222" s="261" t="s">
        <v>34</v>
      </c>
      <c r="K222" s="262">
        <v>0</v>
      </c>
      <c r="L222" s="262">
        <f t="shared" si="45"/>
        <v>201700400</v>
      </c>
      <c r="M222" s="259" t="s">
        <v>35</v>
      </c>
      <c r="N222" s="259"/>
      <c r="O222" s="263" t="s">
        <v>9</v>
      </c>
      <c r="P222" s="259" t="s">
        <v>15</v>
      </c>
      <c r="Q222" s="264">
        <v>1</v>
      </c>
      <c r="R222" s="265">
        <v>2</v>
      </c>
      <c r="S222" s="265">
        <f t="shared" si="47"/>
        <v>2.5</v>
      </c>
      <c r="T222" s="265">
        <f t="shared" si="48"/>
        <v>3</v>
      </c>
      <c r="U222" s="265">
        <v>3</v>
      </c>
      <c r="V222" s="265">
        <v>3</v>
      </c>
      <c r="W222" s="265">
        <v>114.36</v>
      </c>
      <c r="X222" s="265">
        <v>139.53</v>
      </c>
      <c r="Y222" s="384">
        <v>143.6</v>
      </c>
      <c r="Z222" s="265">
        <f>'SKLOP A'!J229</f>
        <v>0</v>
      </c>
      <c r="AA222" s="265">
        <v>114.36</v>
      </c>
      <c r="AB222" s="265">
        <v>1.4</v>
      </c>
      <c r="AC222" s="265">
        <f t="shared" si="49"/>
        <v>160.1</v>
      </c>
      <c r="AD222" s="265">
        <v>1.1000000000000001</v>
      </c>
      <c r="AE222" s="266">
        <v>153.483</v>
      </c>
      <c r="AF222" s="265">
        <v>1.1000000000000001</v>
      </c>
      <c r="AG222" s="266">
        <f t="shared" si="46"/>
        <v>157.96</v>
      </c>
      <c r="AH222" s="265">
        <f t="shared" si="50"/>
        <v>160.1</v>
      </c>
      <c r="AI222" s="358"/>
      <c r="AJ222" s="405">
        <f t="shared" si="51"/>
        <v>306.96600000000001</v>
      </c>
      <c r="AK222" s="349"/>
      <c r="AL222" s="456">
        <f t="shared" si="52"/>
        <v>473.88</v>
      </c>
      <c r="AM222" s="498"/>
      <c r="AN222" s="330">
        <v>139.53</v>
      </c>
      <c r="AO222" s="330"/>
      <c r="AP222" s="330">
        <v>287.2</v>
      </c>
      <c r="AQ222" s="330"/>
      <c r="AR222" s="467">
        <f t="shared" si="53"/>
        <v>0</v>
      </c>
      <c r="AS222" s="267"/>
      <c r="AT222" s="271"/>
      <c r="AU222" s="271"/>
      <c r="AV222" s="271"/>
      <c r="AW222" s="271"/>
    </row>
    <row r="223" spans="1:49" ht="14.45" customHeight="1" x14ac:dyDescent="0.2">
      <c r="A223" s="262">
        <v>222</v>
      </c>
      <c r="B223" s="255">
        <v>219</v>
      </c>
      <c r="C223" s="256">
        <v>141</v>
      </c>
      <c r="D223" s="257">
        <v>181</v>
      </c>
      <c r="E223" s="258"/>
      <c r="F223" s="259" t="s">
        <v>1443</v>
      </c>
      <c r="G223" s="20">
        <v>9</v>
      </c>
      <c r="H223" s="47" t="s">
        <v>1442</v>
      </c>
      <c r="I223" s="260">
        <v>9744</v>
      </c>
      <c r="J223" s="261"/>
      <c r="K223" s="262">
        <v>0</v>
      </c>
      <c r="L223" s="262">
        <f t="shared" si="45"/>
        <v>0</v>
      </c>
      <c r="M223" s="259" t="s">
        <v>1440</v>
      </c>
      <c r="N223" s="259"/>
      <c r="O223" s="263" t="s">
        <v>9</v>
      </c>
      <c r="P223" s="259" t="s">
        <v>15</v>
      </c>
      <c r="Q223" s="274">
        <v>1</v>
      </c>
      <c r="R223" s="265">
        <v>2</v>
      </c>
      <c r="S223" s="265">
        <f t="shared" si="47"/>
        <v>2.5</v>
      </c>
      <c r="T223" s="265">
        <f t="shared" si="48"/>
        <v>3</v>
      </c>
      <c r="U223" s="265">
        <v>3</v>
      </c>
      <c r="V223" s="265">
        <v>3</v>
      </c>
      <c r="W223" s="265">
        <v>218.4</v>
      </c>
      <c r="X223" s="265">
        <v>252.22</v>
      </c>
      <c r="Y223" s="384">
        <v>276.42</v>
      </c>
      <c r="Z223" s="265">
        <f>'SKLOP A'!J230</f>
        <v>0</v>
      </c>
      <c r="AA223" s="265">
        <v>218.4</v>
      </c>
      <c r="AB223" s="265">
        <v>1.4</v>
      </c>
      <c r="AC223" s="265">
        <f t="shared" si="49"/>
        <v>305.76</v>
      </c>
      <c r="AD223" s="265">
        <v>1.1000000000000001</v>
      </c>
      <c r="AE223" s="266">
        <v>277.44200000000001</v>
      </c>
      <c r="AF223" s="265">
        <v>1.1000000000000001</v>
      </c>
      <c r="AG223" s="266">
        <f t="shared" si="46"/>
        <v>304.06200000000007</v>
      </c>
      <c r="AH223" s="265">
        <f t="shared" si="50"/>
        <v>305.76</v>
      </c>
      <c r="AI223" s="358"/>
      <c r="AJ223" s="405">
        <f t="shared" si="51"/>
        <v>554.88400000000001</v>
      </c>
      <c r="AK223" s="349"/>
      <c r="AL223" s="456">
        <f t="shared" si="52"/>
        <v>912.18600000000015</v>
      </c>
      <c r="AM223" s="498"/>
      <c r="AN223" s="330">
        <v>252.22</v>
      </c>
      <c r="AO223" s="330"/>
      <c r="AP223" s="330">
        <v>552.84</v>
      </c>
      <c r="AQ223" s="330"/>
      <c r="AR223" s="467">
        <f t="shared" si="53"/>
        <v>0</v>
      </c>
      <c r="AS223" s="267"/>
      <c r="AT223" s="271"/>
      <c r="AU223" s="271"/>
      <c r="AV223" s="271"/>
      <c r="AW223" s="271"/>
    </row>
    <row r="224" spans="1:49" ht="14.45" customHeight="1" x14ac:dyDescent="0.2">
      <c r="A224" s="262">
        <v>223</v>
      </c>
      <c r="B224" s="255">
        <v>220</v>
      </c>
      <c r="C224" s="256">
        <v>142</v>
      </c>
      <c r="D224" s="257">
        <v>182</v>
      </c>
      <c r="E224" s="258"/>
      <c r="F224" s="259" t="s">
        <v>1443</v>
      </c>
      <c r="G224" s="20">
        <v>9</v>
      </c>
      <c r="H224" s="47" t="s">
        <v>1442</v>
      </c>
      <c r="I224" s="260">
        <v>9745</v>
      </c>
      <c r="J224" s="261"/>
      <c r="K224" s="262">
        <v>0</v>
      </c>
      <c r="L224" s="262">
        <f t="shared" si="45"/>
        <v>0</v>
      </c>
      <c r="M224" s="259" t="s">
        <v>1441</v>
      </c>
      <c r="N224" s="259"/>
      <c r="O224" s="263" t="s">
        <v>9</v>
      </c>
      <c r="P224" s="259" t="s">
        <v>15</v>
      </c>
      <c r="Q224" s="274">
        <v>1</v>
      </c>
      <c r="R224" s="265">
        <v>2</v>
      </c>
      <c r="S224" s="265">
        <f t="shared" si="47"/>
        <v>2.5</v>
      </c>
      <c r="T224" s="265">
        <f t="shared" si="48"/>
        <v>3</v>
      </c>
      <c r="U224" s="265">
        <v>3</v>
      </c>
      <c r="V224" s="265">
        <v>3</v>
      </c>
      <c r="W224" s="265">
        <v>239.25</v>
      </c>
      <c r="X224" s="265">
        <v>276.29000000000002</v>
      </c>
      <c r="Y224" s="384">
        <v>302.8</v>
      </c>
      <c r="Z224" s="265">
        <f>'SKLOP A'!J231</f>
        <v>0</v>
      </c>
      <c r="AA224" s="265">
        <v>239.25</v>
      </c>
      <c r="AB224" s="265">
        <v>1.4</v>
      </c>
      <c r="AC224" s="265">
        <f t="shared" si="49"/>
        <v>334.95</v>
      </c>
      <c r="AD224" s="265">
        <v>1.1000000000000001</v>
      </c>
      <c r="AE224" s="266">
        <v>303.91900000000004</v>
      </c>
      <c r="AF224" s="265">
        <v>1.1000000000000001</v>
      </c>
      <c r="AG224" s="266">
        <f t="shared" si="46"/>
        <v>333.08000000000004</v>
      </c>
      <c r="AH224" s="265">
        <f t="shared" si="50"/>
        <v>334.95</v>
      </c>
      <c r="AI224" s="358"/>
      <c r="AJ224" s="405">
        <f t="shared" si="51"/>
        <v>607.83800000000008</v>
      </c>
      <c r="AK224" s="349"/>
      <c r="AL224" s="456">
        <f t="shared" si="52"/>
        <v>999.24000000000012</v>
      </c>
      <c r="AM224" s="498"/>
      <c r="AN224" s="330">
        <v>276.29000000000002</v>
      </c>
      <c r="AO224" s="330"/>
      <c r="AP224" s="330">
        <v>605.6</v>
      </c>
      <c r="AQ224" s="330"/>
      <c r="AR224" s="467">
        <f t="shared" si="53"/>
        <v>0</v>
      </c>
      <c r="AS224" s="267"/>
      <c r="AT224" s="271"/>
      <c r="AU224" s="271"/>
      <c r="AV224" s="271"/>
      <c r="AW224" s="271"/>
    </row>
    <row r="225" spans="1:49" ht="14.45" customHeight="1" x14ac:dyDescent="0.2">
      <c r="A225" s="262">
        <v>224</v>
      </c>
      <c r="B225" s="255">
        <v>221</v>
      </c>
      <c r="C225" s="256">
        <v>143</v>
      </c>
      <c r="D225" s="257">
        <v>183</v>
      </c>
      <c r="E225" s="258">
        <v>108</v>
      </c>
      <c r="F225" s="259" t="s">
        <v>36</v>
      </c>
      <c r="G225" s="20">
        <v>10</v>
      </c>
      <c r="H225" s="47" t="s">
        <v>621</v>
      </c>
      <c r="I225" s="260">
        <v>3938</v>
      </c>
      <c r="J225" s="261" t="s">
        <v>37</v>
      </c>
      <c r="K225" s="262">
        <v>0</v>
      </c>
      <c r="L225" s="262">
        <f t="shared" si="45"/>
        <v>201800100</v>
      </c>
      <c r="M225" s="259" t="s">
        <v>38</v>
      </c>
      <c r="N225" s="259"/>
      <c r="O225" s="263" t="s">
        <v>9</v>
      </c>
      <c r="P225" s="259" t="s">
        <v>15</v>
      </c>
      <c r="Q225" s="274">
        <v>8</v>
      </c>
      <c r="R225" s="265">
        <v>16</v>
      </c>
      <c r="S225" s="265">
        <f t="shared" si="47"/>
        <v>20</v>
      </c>
      <c r="T225" s="265">
        <f t="shared" si="48"/>
        <v>20</v>
      </c>
      <c r="U225" s="265">
        <v>20</v>
      </c>
      <c r="V225" s="265">
        <v>20</v>
      </c>
      <c r="W225" s="265">
        <v>8.4499999999999993</v>
      </c>
      <c r="X225" s="265">
        <v>11.55</v>
      </c>
      <c r="Y225" s="384">
        <v>12.95</v>
      </c>
      <c r="Z225" s="265">
        <f>'SKLOP A'!J232</f>
        <v>0</v>
      </c>
      <c r="AA225" s="265">
        <v>8.4499999999999993</v>
      </c>
      <c r="AB225" s="265">
        <v>1.4</v>
      </c>
      <c r="AC225" s="265">
        <f t="shared" si="49"/>
        <v>11.83</v>
      </c>
      <c r="AD225" s="265">
        <v>1.1000000000000001</v>
      </c>
      <c r="AE225" s="266">
        <v>12.705000000000002</v>
      </c>
      <c r="AF225" s="265">
        <v>1.1000000000000001</v>
      </c>
      <c r="AG225" s="266">
        <f t="shared" si="46"/>
        <v>14.245000000000001</v>
      </c>
      <c r="AH225" s="265">
        <f t="shared" si="50"/>
        <v>94.64</v>
      </c>
      <c r="AI225" s="358"/>
      <c r="AJ225" s="405">
        <f t="shared" si="51"/>
        <v>203.28000000000003</v>
      </c>
      <c r="AK225" s="349"/>
      <c r="AL225" s="456">
        <f t="shared" si="52"/>
        <v>284.90000000000003</v>
      </c>
      <c r="AM225" s="498"/>
      <c r="AN225" s="330">
        <v>92.4</v>
      </c>
      <c r="AO225" s="330"/>
      <c r="AP225" s="330">
        <v>207.2</v>
      </c>
      <c r="AQ225" s="330"/>
      <c r="AR225" s="467">
        <f t="shared" si="53"/>
        <v>0</v>
      </c>
      <c r="AS225" s="267"/>
      <c r="AT225" s="271"/>
      <c r="AU225" s="271"/>
      <c r="AV225" s="271"/>
      <c r="AW225" s="271"/>
    </row>
    <row r="226" spans="1:49" ht="14.45" customHeight="1" x14ac:dyDescent="0.2">
      <c r="A226" s="262">
        <v>225</v>
      </c>
      <c r="B226" s="255">
        <v>222</v>
      </c>
      <c r="C226" s="256">
        <v>144</v>
      </c>
      <c r="D226" s="257">
        <v>184</v>
      </c>
      <c r="E226" s="258">
        <v>109</v>
      </c>
      <c r="F226" s="259" t="s">
        <v>36</v>
      </c>
      <c r="G226" s="20">
        <v>10</v>
      </c>
      <c r="H226" s="47" t="s">
        <v>621</v>
      </c>
      <c r="I226" s="260">
        <v>3925</v>
      </c>
      <c r="J226" s="261" t="s">
        <v>39</v>
      </c>
      <c r="K226" s="262">
        <v>0</v>
      </c>
      <c r="L226" s="262">
        <f t="shared" si="45"/>
        <v>201800200</v>
      </c>
      <c r="M226" s="259" t="s">
        <v>40</v>
      </c>
      <c r="N226" s="259"/>
      <c r="O226" s="263" t="s">
        <v>9</v>
      </c>
      <c r="P226" s="259" t="s">
        <v>15</v>
      </c>
      <c r="Q226" s="274">
        <v>6</v>
      </c>
      <c r="R226" s="265">
        <v>12</v>
      </c>
      <c r="S226" s="265">
        <f t="shared" si="47"/>
        <v>15</v>
      </c>
      <c r="T226" s="265">
        <f t="shared" si="48"/>
        <v>15</v>
      </c>
      <c r="U226" s="265">
        <v>15</v>
      </c>
      <c r="V226" s="265">
        <v>15</v>
      </c>
      <c r="W226" s="265">
        <v>10.5</v>
      </c>
      <c r="X226" s="265">
        <v>13.3</v>
      </c>
      <c r="Y226" s="384">
        <v>14.7</v>
      </c>
      <c r="Z226" s="265">
        <f>'SKLOP A'!J233</f>
        <v>0</v>
      </c>
      <c r="AA226" s="265">
        <v>10.5</v>
      </c>
      <c r="AB226" s="265">
        <v>1.4</v>
      </c>
      <c r="AC226" s="265">
        <f t="shared" si="49"/>
        <v>14.7</v>
      </c>
      <c r="AD226" s="265">
        <v>1.1000000000000001</v>
      </c>
      <c r="AE226" s="266">
        <v>14.630000000000003</v>
      </c>
      <c r="AF226" s="265">
        <v>1.1000000000000001</v>
      </c>
      <c r="AG226" s="266">
        <f t="shared" si="46"/>
        <v>16.170000000000002</v>
      </c>
      <c r="AH226" s="265">
        <f t="shared" si="50"/>
        <v>88.199999999999989</v>
      </c>
      <c r="AI226" s="358"/>
      <c r="AJ226" s="405">
        <f t="shared" si="51"/>
        <v>175.56000000000003</v>
      </c>
      <c r="AK226" s="349"/>
      <c r="AL226" s="456">
        <f t="shared" si="52"/>
        <v>242.55</v>
      </c>
      <c r="AM226" s="498"/>
      <c r="AN226" s="330">
        <v>79.800000000000011</v>
      </c>
      <c r="AO226" s="330"/>
      <c r="AP226" s="330">
        <v>176.39999999999998</v>
      </c>
      <c r="AQ226" s="330"/>
      <c r="AR226" s="467">
        <f t="shared" si="53"/>
        <v>0</v>
      </c>
      <c r="AS226" s="267"/>
      <c r="AT226" s="271"/>
      <c r="AU226" s="271"/>
      <c r="AV226" s="271"/>
      <c r="AW226" s="271"/>
    </row>
    <row r="227" spans="1:49" ht="14.45" customHeight="1" x14ac:dyDescent="0.2">
      <c r="A227" s="262">
        <v>226</v>
      </c>
      <c r="B227" s="255">
        <v>223</v>
      </c>
      <c r="C227" s="256">
        <v>145</v>
      </c>
      <c r="D227" s="257">
        <v>185</v>
      </c>
      <c r="E227" s="258">
        <v>110</v>
      </c>
      <c r="F227" s="259" t="s">
        <v>36</v>
      </c>
      <c r="G227" s="20">
        <v>10</v>
      </c>
      <c r="H227" s="47" t="s">
        <v>621</v>
      </c>
      <c r="I227" s="260">
        <v>3865</v>
      </c>
      <c r="J227" s="261" t="s">
        <v>41</v>
      </c>
      <c r="K227" s="262">
        <v>0</v>
      </c>
      <c r="L227" s="262">
        <f t="shared" si="45"/>
        <v>201800400</v>
      </c>
      <c r="M227" s="259" t="s">
        <v>42</v>
      </c>
      <c r="N227" s="259"/>
      <c r="O227" s="263" t="s">
        <v>9</v>
      </c>
      <c r="P227" s="259" t="s">
        <v>15</v>
      </c>
      <c r="Q227" s="264">
        <v>12</v>
      </c>
      <c r="R227" s="265">
        <v>24</v>
      </c>
      <c r="S227" s="265">
        <f t="shared" si="47"/>
        <v>30</v>
      </c>
      <c r="T227" s="265">
        <f t="shared" si="48"/>
        <v>30</v>
      </c>
      <c r="U227" s="265">
        <v>30</v>
      </c>
      <c r="V227" s="265">
        <v>30</v>
      </c>
      <c r="W227" s="265">
        <v>14</v>
      </c>
      <c r="X227" s="265">
        <v>23.36</v>
      </c>
      <c r="Y227" s="384">
        <v>26.63</v>
      </c>
      <c r="Z227" s="265">
        <f>'SKLOP A'!J234</f>
        <v>0</v>
      </c>
      <c r="AA227" s="265">
        <v>14</v>
      </c>
      <c r="AB227" s="265">
        <v>1.4</v>
      </c>
      <c r="AC227" s="265">
        <f t="shared" si="49"/>
        <v>19.600000000000001</v>
      </c>
      <c r="AD227" s="265">
        <v>1.1000000000000001</v>
      </c>
      <c r="AE227" s="266">
        <v>25.696000000000002</v>
      </c>
      <c r="AF227" s="265">
        <v>1.1000000000000001</v>
      </c>
      <c r="AG227" s="266">
        <f t="shared" si="46"/>
        <v>29.293000000000003</v>
      </c>
      <c r="AH227" s="265">
        <f t="shared" si="50"/>
        <v>235.20000000000002</v>
      </c>
      <c r="AI227" s="358"/>
      <c r="AJ227" s="405">
        <f t="shared" si="51"/>
        <v>616.70400000000006</v>
      </c>
      <c r="AK227" s="349"/>
      <c r="AL227" s="456">
        <f t="shared" si="52"/>
        <v>878.79000000000008</v>
      </c>
      <c r="AM227" s="498"/>
      <c r="AN227" s="330">
        <v>280.32</v>
      </c>
      <c r="AO227" s="330"/>
      <c r="AP227" s="330">
        <v>639.12</v>
      </c>
      <c r="AQ227" s="330"/>
      <c r="AR227" s="467">
        <f t="shared" si="53"/>
        <v>0</v>
      </c>
      <c r="AS227" s="267"/>
      <c r="AT227" s="271"/>
      <c r="AU227" s="271"/>
      <c r="AV227" s="271"/>
      <c r="AW227" s="271"/>
    </row>
    <row r="228" spans="1:49" ht="14.45" customHeight="1" x14ac:dyDescent="0.2">
      <c r="A228" s="262">
        <v>227</v>
      </c>
      <c r="B228" s="255">
        <v>224</v>
      </c>
      <c r="C228" s="256">
        <v>146</v>
      </c>
      <c r="D228" s="257">
        <v>186</v>
      </c>
      <c r="E228" s="258">
        <v>111</v>
      </c>
      <c r="F228" s="259" t="s">
        <v>36</v>
      </c>
      <c r="G228" s="20">
        <v>10</v>
      </c>
      <c r="H228" s="47" t="s">
        <v>621</v>
      </c>
      <c r="I228" s="260">
        <v>9063</v>
      </c>
      <c r="J228" s="261" t="s">
        <v>43</v>
      </c>
      <c r="K228" s="262">
        <v>0</v>
      </c>
      <c r="L228" s="262">
        <f t="shared" si="45"/>
        <v>201800500</v>
      </c>
      <c r="M228" s="259" t="s">
        <v>44</v>
      </c>
      <c r="N228" s="259"/>
      <c r="O228" s="263" t="s">
        <v>9</v>
      </c>
      <c r="P228" s="259" t="s">
        <v>15</v>
      </c>
      <c r="Q228" s="264">
        <v>2</v>
      </c>
      <c r="R228" s="265">
        <v>4</v>
      </c>
      <c r="S228" s="265">
        <f t="shared" si="47"/>
        <v>5</v>
      </c>
      <c r="T228" s="265">
        <f t="shared" si="48"/>
        <v>5</v>
      </c>
      <c r="U228" s="265">
        <v>5</v>
      </c>
      <c r="V228" s="265">
        <v>5</v>
      </c>
      <c r="W228" s="265">
        <v>18</v>
      </c>
      <c r="X228" s="265">
        <v>28.6</v>
      </c>
      <c r="Y228" s="384">
        <v>34.5</v>
      </c>
      <c r="Z228" s="265">
        <f>'SKLOP A'!J235</f>
        <v>0</v>
      </c>
      <c r="AA228" s="265">
        <v>18</v>
      </c>
      <c r="AB228" s="265">
        <v>1.4</v>
      </c>
      <c r="AC228" s="265">
        <f t="shared" si="49"/>
        <v>25.2</v>
      </c>
      <c r="AD228" s="265">
        <v>1.1000000000000001</v>
      </c>
      <c r="AE228" s="266">
        <v>31.460000000000004</v>
      </c>
      <c r="AF228" s="265">
        <v>1.1000000000000001</v>
      </c>
      <c r="AG228" s="266">
        <f t="shared" si="46"/>
        <v>37.950000000000003</v>
      </c>
      <c r="AH228" s="265">
        <f t="shared" si="50"/>
        <v>50.4</v>
      </c>
      <c r="AI228" s="358"/>
      <c r="AJ228" s="405">
        <f t="shared" si="51"/>
        <v>125.84000000000002</v>
      </c>
      <c r="AK228" s="349"/>
      <c r="AL228" s="456">
        <f t="shared" si="52"/>
        <v>189.75</v>
      </c>
      <c r="AM228" s="498"/>
      <c r="AN228" s="330">
        <v>57.2</v>
      </c>
      <c r="AO228" s="330"/>
      <c r="AP228" s="330">
        <v>138</v>
      </c>
      <c r="AQ228" s="330"/>
      <c r="AR228" s="467">
        <f t="shared" si="53"/>
        <v>0</v>
      </c>
      <c r="AS228" s="267"/>
      <c r="AT228" s="271"/>
      <c r="AU228" s="271"/>
      <c r="AV228" s="271"/>
      <c r="AW228" s="271"/>
    </row>
    <row r="229" spans="1:49" ht="14.45" customHeight="1" x14ac:dyDescent="0.2">
      <c r="A229" s="262">
        <v>228</v>
      </c>
      <c r="B229" s="255">
        <v>225</v>
      </c>
      <c r="C229" s="256">
        <v>147</v>
      </c>
      <c r="D229" s="257">
        <v>187</v>
      </c>
      <c r="E229" s="258">
        <v>113</v>
      </c>
      <c r="F229" s="259" t="s">
        <v>45</v>
      </c>
      <c r="G229" s="20">
        <v>11</v>
      </c>
      <c r="H229" s="47" t="s">
        <v>624</v>
      </c>
      <c r="I229" s="260">
        <v>9066</v>
      </c>
      <c r="J229" s="261" t="s">
        <v>46</v>
      </c>
      <c r="K229" s="262">
        <v>0</v>
      </c>
      <c r="L229" s="262">
        <f t="shared" si="45"/>
        <v>201100200</v>
      </c>
      <c r="M229" s="259" t="s">
        <v>47</v>
      </c>
      <c r="N229" s="259"/>
      <c r="O229" s="263" t="s">
        <v>9</v>
      </c>
      <c r="P229" s="259" t="s">
        <v>15</v>
      </c>
      <c r="Q229" s="264">
        <v>4</v>
      </c>
      <c r="R229" s="265">
        <v>8</v>
      </c>
      <c r="S229" s="265">
        <f t="shared" si="47"/>
        <v>10</v>
      </c>
      <c r="T229" s="265">
        <f t="shared" si="48"/>
        <v>10</v>
      </c>
      <c r="U229" s="265">
        <v>10</v>
      </c>
      <c r="V229" s="265">
        <v>10</v>
      </c>
      <c r="W229" s="265">
        <v>40.950000000000003</v>
      </c>
      <c r="X229" s="265">
        <v>44.89</v>
      </c>
      <c r="Y229" s="384">
        <v>46.9</v>
      </c>
      <c r="Z229" s="265">
        <f>'SKLOP A'!J236</f>
        <v>0</v>
      </c>
      <c r="AA229" s="265">
        <v>40.950000000000003</v>
      </c>
      <c r="AB229" s="265">
        <v>1.4</v>
      </c>
      <c r="AC229" s="265">
        <f t="shared" si="49"/>
        <v>57.33</v>
      </c>
      <c r="AD229" s="265">
        <v>1.1000000000000001</v>
      </c>
      <c r="AE229" s="266">
        <v>49.379000000000005</v>
      </c>
      <c r="AF229" s="265">
        <v>1.1000000000000001</v>
      </c>
      <c r="AG229" s="266">
        <f t="shared" si="46"/>
        <v>51.59</v>
      </c>
      <c r="AH229" s="265">
        <f t="shared" si="50"/>
        <v>229.32</v>
      </c>
      <c r="AI229" s="358"/>
      <c r="AJ229" s="405">
        <f t="shared" si="51"/>
        <v>395.03200000000004</v>
      </c>
      <c r="AK229" s="349"/>
      <c r="AL229" s="456">
        <f t="shared" si="52"/>
        <v>515.90000000000009</v>
      </c>
      <c r="AM229" s="498"/>
      <c r="AN229" s="330">
        <v>179.56</v>
      </c>
      <c r="AO229" s="330"/>
      <c r="AP229" s="330">
        <v>375.2</v>
      </c>
      <c r="AQ229" s="330"/>
      <c r="AR229" s="467">
        <f t="shared" si="53"/>
        <v>0</v>
      </c>
      <c r="AS229" s="267"/>
      <c r="AT229" s="271"/>
      <c r="AU229" s="271"/>
      <c r="AV229" s="271"/>
      <c r="AW229" s="271"/>
    </row>
    <row r="230" spans="1:49" ht="14.45" customHeight="1" x14ac:dyDescent="0.2">
      <c r="A230" s="262">
        <v>229</v>
      </c>
      <c r="B230" s="255">
        <v>226</v>
      </c>
      <c r="C230" s="256">
        <v>148</v>
      </c>
      <c r="D230" s="257">
        <v>188</v>
      </c>
      <c r="E230" s="258">
        <v>114</v>
      </c>
      <c r="F230" s="259" t="s">
        <v>45</v>
      </c>
      <c r="G230" s="20">
        <v>11</v>
      </c>
      <c r="H230" s="47" t="s">
        <v>624</v>
      </c>
      <c r="I230" s="260">
        <v>9067</v>
      </c>
      <c r="J230" s="261" t="s">
        <v>48</v>
      </c>
      <c r="K230" s="262">
        <v>0</v>
      </c>
      <c r="L230" s="262">
        <f t="shared" si="45"/>
        <v>201100300</v>
      </c>
      <c r="M230" s="259" t="s">
        <v>49</v>
      </c>
      <c r="N230" s="259"/>
      <c r="O230" s="263" t="s">
        <v>9</v>
      </c>
      <c r="P230" s="90" t="s">
        <v>15</v>
      </c>
      <c r="Q230" s="264">
        <v>1</v>
      </c>
      <c r="R230" s="265">
        <v>2</v>
      </c>
      <c r="S230" s="265">
        <f t="shared" si="47"/>
        <v>2.5</v>
      </c>
      <c r="T230" s="265">
        <f t="shared" si="48"/>
        <v>3</v>
      </c>
      <c r="U230" s="265">
        <v>3</v>
      </c>
      <c r="V230" s="265">
        <v>3</v>
      </c>
      <c r="W230" s="265">
        <v>45</v>
      </c>
      <c r="X230" s="265">
        <v>48.8</v>
      </c>
      <c r="Y230" s="384">
        <v>49.6</v>
      </c>
      <c r="Z230" s="265">
        <f>'SKLOP A'!J237</f>
        <v>0</v>
      </c>
      <c r="AA230" s="265">
        <v>45</v>
      </c>
      <c r="AB230" s="265">
        <v>1.4</v>
      </c>
      <c r="AC230" s="265">
        <f t="shared" si="49"/>
        <v>63</v>
      </c>
      <c r="AD230" s="265">
        <v>1.1000000000000001</v>
      </c>
      <c r="AE230" s="266">
        <v>53.68</v>
      </c>
      <c r="AF230" s="265">
        <v>1.1000000000000001</v>
      </c>
      <c r="AG230" s="266">
        <f t="shared" si="46"/>
        <v>54.560000000000009</v>
      </c>
      <c r="AH230" s="265">
        <f t="shared" si="50"/>
        <v>63</v>
      </c>
      <c r="AI230" s="358"/>
      <c r="AJ230" s="405">
        <f t="shared" si="51"/>
        <v>107.36</v>
      </c>
      <c r="AK230" s="349"/>
      <c r="AL230" s="456">
        <f t="shared" si="52"/>
        <v>163.68000000000004</v>
      </c>
      <c r="AM230" s="498"/>
      <c r="AN230" s="330">
        <v>48.8</v>
      </c>
      <c r="AO230" s="330"/>
      <c r="AP230" s="330">
        <v>99.2</v>
      </c>
      <c r="AQ230" s="330"/>
      <c r="AR230" s="467">
        <f t="shared" si="53"/>
        <v>0</v>
      </c>
      <c r="AS230" s="267"/>
      <c r="AT230" s="271"/>
      <c r="AU230" s="271"/>
      <c r="AV230" s="271"/>
      <c r="AW230" s="271"/>
    </row>
    <row r="231" spans="1:49" ht="14.45" customHeight="1" x14ac:dyDescent="0.2">
      <c r="A231" s="262">
        <v>230</v>
      </c>
      <c r="B231" s="255">
        <v>227</v>
      </c>
      <c r="C231" s="256">
        <v>149</v>
      </c>
      <c r="D231" s="257">
        <v>189</v>
      </c>
      <c r="E231" s="258">
        <v>115</v>
      </c>
      <c r="F231" s="259" t="s">
        <v>45</v>
      </c>
      <c r="G231" s="20">
        <v>11</v>
      </c>
      <c r="H231" s="47" t="s">
        <v>624</v>
      </c>
      <c r="I231" s="260">
        <v>9068</v>
      </c>
      <c r="J231" s="261" t="s">
        <v>50</v>
      </c>
      <c r="K231" s="262">
        <v>0</v>
      </c>
      <c r="L231" s="262">
        <f t="shared" si="45"/>
        <v>201100400</v>
      </c>
      <c r="M231" s="259" t="s">
        <v>51</v>
      </c>
      <c r="N231" s="259"/>
      <c r="O231" s="263" t="s">
        <v>9</v>
      </c>
      <c r="P231" s="90" t="s">
        <v>15</v>
      </c>
      <c r="Q231" s="264">
        <v>1</v>
      </c>
      <c r="R231" s="265">
        <v>2</v>
      </c>
      <c r="S231" s="265">
        <f t="shared" si="47"/>
        <v>2.5</v>
      </c>
      <c r="T231" s="265">
        <f t="shared" si="48"/>
        <v>3</v>
      </c>
      <c r="U231" s="265">
        <v>3</v>
      </c>
      <c r="V231" s="265">
        <v>3</v>
      </c>
      <c r="W231" s="265">
        <v>45</v>
      </c>
      <c r="X231" s="265">
        <v>48.8</v>
      </c>
      <c r="Y231" s="384">
        <v>49.6</v>
      </c>
      <c r="Z231" s="265">
        <f>'SKLOP A'!J238</f>
        <v>0</v>
      </c>
      <c r="AA231" s="265">
        <v>45</v>
      </c>
      <c r="AB231" s="265">
        <v>1.4</v>
      </c>
      <c r="AC231" s="265">
        <f t="shared" si="49"/>
        <v>63</v>
      </c>
      <c r="AD231" s="265">
        <v>1.1000000000000001</v>
      </c>
      <c r="AE231" s="266">
        <v>53.68</v>
      </c>
      <c r="AF231" s="265">
        <v>1.1000000000000001</v>
      </c>
      <c r="AG231" s="266">
        <f t="shared" si="46"/>
        <v>54.560000000000009</v>
      </c>
      <c r="AH231" s="265">
        <f t="shared" si="50"/>
        <v>63</v>
      </c>
      <c r="AI231" s="358"/>
      <c r="AJ231" s="405">
        <f t="shared" si="51"/>
        <v>107.36</v>
      </c>
      <c r="AK231" s="349"/>
      <c r="AL231" s="456">
        <f t="shared" si="52"/>
        <v>163.68000000000004</v>
      </c>
      <c r="AM231" s="498"/>
      <c r="AN231" s="330">
        <v>48.8</v>
      </c>
      <c r="AO231" s="330"/>
      <c r="AP231" s="330">
        <v>99.2</v>
      </c>
      <c r="AQ231" s="330"/>
      <c r="AR231" s="467">
        <f t="shared" si="53"/>
        <v>0</v>
      </c>
      <c r="AS231" s="267"/>
      <c r="AT231" s="271"/>
      <c r="AU231" s="271"/>
      <c r="AV231" s="271"/>
      <c r="AW231" s="271"/>
    </row>
    <row r="232" spans="1:49" ht="14.45" customHeight="1" x14ac:dyDescent="0.2">
      <c r="A232" s="262">
        <v>231</v>
      </c>
      <c r="B232" s="255">
        <v>228</v>
      </c>
      <c r="C232" s="256">
        <v>150</v>
      </c>
      <c r="D232" s="257">
        <v>190</v>
      </c>
      <c r="E232" s="258">
        <v>450</v>
      </c>
      <c r="F232" s="259" t="s">
        <v>441</v>
      </c>
      <c r="G232" s="47">
        <v>12</v>
      </c>
      <c r="H232" s="47" t="s">
        <v>637</v>
      </c>
      <c r="I232" s="303">
        <v>3690</v>
      </c>
      <c r="J232" s="424" t="s">
        <v>442</v>
      </c>
      <c r="K232" s="434">
        <v>0</v>
      </c>
      <c r="L232" s="434">
        <f t="shared" si="45"/>
        <v>200900200</v>
      </c>
      <c r="M232" s="90" t="s">
        <v>443</v>
      </c>
      <c r="N232" s="259"/>
      <c r="O232" s="263" t="s">
        <v>9</v>
      </c>
      <c r="P232" s="90" t="s">
        <v>15</v>
      </c>
      <c r="Q232" s="264">
        <v>45</v>
      </c>
      <c r="R232" s="265">
        <v>90</v>
      </c>
      <c r="S232" s="265">
        <f t="shared" si="47"/>
        <v>112.5</v>
      </c>
      <c r="T232" s="265">
        <f t="shared" si="48"/>
        <v>113</v>
      </c>
      <c r="U232" s="265">
        <v>113</v>
      </c>
      <c r="V232" s="265">
        <v>113</v>
      </c>
      <c r="W232" s="265">
        <v>13.11</v>
      </c>
      <c r="X232" s="265">
        <v>18.600000000000001</v>
      </c>
      <c r="Y232" s="384">
        <v>20.149999999999999</v>
      </c>
      <c r="Z232" s="265">
        <f>'SKLOP A'!J239</f>
        <v>0</v>
      </c>
      <c r="AA232" s="265">
        <v>13.11</v>
      </c>
      <c r="AB232" s="265">
        <v>1.4</v>
      </c>
      <c r="AC232" s="265">
        <f t="shared" si="49"/>
        <v>18.350000000000001</v>
      </c>
      <c r="AD232" s="265">
        <v>1.1000000000000001</v>
      </c>
      <c r="AE232" s="266">
        <v>20.460000000000004</v>
      </c>
      <c r="AF232" s="265">
        <v>1.1000000000000001</v>
      </c>
      <c r="AG232" s="266">
        <f t="shared" si="46"/>
        <v>22.164999999999999</v>
      </c>
      <c r="AH232" s="265">
        <f t="shared" si="50"/>
        <v>825.75000000000011</v>
      </c>
      <c r="AI232" s="358"/>
      <c r="AJ232" s="405">
        <f t="shared" si="51"/>
        <v>1841.4000000000003</v>
      </c>
      <c r="AK232" s="349"/>
      <c r="AL232" s="456">
        <f t="shared" si="52"/>
        <v>2504.645</v>
      </c>
      <c r="AM232" s="498"/>
      <c r="AN232" s="330">
        <v>837.00000000000011</v>
      </c>
      <c r="AO232" s="330"/>
      <c r="AP232" s="330">
        <v>1813.4999999999998</v>
      </c>
      <c r="AQ232" s="330"/>
      <c r="AR232" s="467">
        <f t="shared" si="53"/>
        <v>0</v>
      </c>
      <c r="AS232" s="267"/>
      <c r="AT232" s="271"/>
      <c r="AU232" s="271"/>
      <c r="AV232" s="271"/>
      <c r="AW232" s="271"/>
    </row>
    <row r="233" spans="1:49" ht="14.45" customHeight="1" x14ac:dyDescent="0.2">
      <c r="A233" s="262">
        <v>232</v>
      </c>
      <c r="B233" s="255">
        <v>229</v>
      </c>
      <c r="C233" s="256"/>
      <c r="D233" s="257">
        <v>191</v>
      </c>
      <c r="E233" s="258"/>
      <c r="F233" s="263" t="s">
        <v>441</v>
      </c>
      <c r="G233" s="47">
        <v>12</v>
      </c>
      <c r="H233" s="47" t="s">
        <v>637</v>
      </c>
      <c r="I233" s="435">
        <v>9762</v>
      </c>
      <c r="J233" s="276">
        <v>200901000</v>
      </c>
      <c r="K233" s="434">
        <v>0</v>
      </c>
      <c r="L233" s="434">
        <f t="shared" si="45"/>
        <v>200901000</v>
      </c>
      <c r="M233" s="436" t="s">
        <v>1475</v>
      </c>
      <c r="N233" s="259"/>
      <c r="O233" s="263" t="s">
        <v>9</v>
      </c>
      <c r="P233" s="90" t="s">
        <v>15</v>
      </c>
      <c r="Q233" s="264">
        <v>35</v>
      </c>
      <c r="R233" s="265">
        <v>70</v>
      </c>
      <c r="S233" s="265">
        <f t="shared" si="47"/>
        <v>87.5</v>
      </c>
      <c r="T233" s="265">
        <f t="shared" si="48"/>
        <v>88</v>
      </c>
      <c r="U233" s="265">
        <v>88</v>
      </c>
      <c r="V233" s="265">
        <v>88</v>
      </c>
      <c r="W233" s="265">
        <v>57.48</v>
      </c>
      <c r="X233" s="265">
        <v>68.44</v>
      </c>
      <c r="Y233" s="384">
        <v>74.400000000000006</v>
      </c>
      <c r="Z233" s="265">
        <f>'SKLOP A'!J240</f>
        <v>0</v>
      </c>
      <c r="AA233" s="265">
        <v>57.48</v>
      </c>
      <c r="AB233" s="265">
        <v>1.4</v>
      </c>
      <c r="AC233" s="265">
        <f t="shared" si="49"/>
        <v>80.47</v>
      </c>
      <c r="AD233" s="265">
        <v>1.1000000000000001</v>
      </c>
      <c r="AE233" s="266">
        <v>75.284000000000006</v>
      </c>
      <c r="AF233" s="265">
        <v>1.1000000000000001</v>
      </c>
      <c r="AG233" s="266">
        <f t="shared" si="46"/>
        <v>81.840000000000018</v>
      </c>
      <c r="AH233" s="265">
        <f t="shared" si="50"/>
        <v>2816.45</v>
      </c>
      <c r="AI233" s="358"/>
      <c r="AJ233" s="405">
        <f t="shared" si="51"/>
        <v>5269.88</v>
      </c>
      <c r="AK233" s="349"/>
      <c r="AL233" s="456">
        <f t="shared" si="52"/>
        <v>7201.9200000000019</v>
      </c>
      <c r="AM233" s="498"/>
      <c r="AN233" s="330">
        <v>2395.4</v>
      </c>
      <c r="AO233" s="330"/>
      <c r="AP233" s="330">
        <v>5208</v>
      </c>
      <c r="AQ233" s="330"/>
      <c r="AR233" s="467">
        <f t="shared" si="53"/>
        <v>0</v>
      </c>
      <c r="AS233" s="267"/>
      <c r="AT233" s="271"/>
      <c r="AU233" s="271"/>
      <c r="AV233" s="271"/>
      <c r="AW233" s="271"/>
    </row>
    <row r="234" spans="1:49" ht="14.45" customHeight="1" x14ac:dyDescent="0.2">
      <c r="A234" s="262">
        <v>233</v>
      </c>
      <c r="B234" s="255">
        <v>230</v>
      </c>
      <c r="C234" s="256">
        <v>151</v>
      </c>
      <c r="D234" s="257">
        <v>192</v>
      </c>
      <c r="E234" s="258">
        <v>451</v>
      </c>
      <c r="F234" s="259" t="s">
        <v>441</v>
      </c>
      <c r="G234" s="20">
        <v>13</v>
      </c>
      <c r="H234" s="47" t="s">
        <v>638</v>
      </c>
      <c r="I234" s="260">
        <v>3692</v>
      </c>
      <c r="J234" s="261" t="s">
        <v>444</v>
      </c>
      <c r="K234" s="262">
        <v>0</v>
      </c>
      <c r="L234" s="262">
        <f t="shared" si="45"/>
        <v>200900300</v>
      </c>
      <c r="M234" s="259" t="s">
        <v>445</v>
      </c>
      <c r="N234" s="259"/>
      <c r="O234" s="263" t="s">
        <v>9</v>
      </c>
      <c r="P234" s="90" t="s">
        <v>15</v>
      </c>
      <c r="Q234" s="274">
        <v>15</v>
      </c>
      <c r="R234" s="265">
        <v>30</v>
      </c>
      <c r="S234" s="265">
        <f t="shared" si="47"/>
        <v>37.5</v>
      </c>
      <c r="T234" s="265">
        <f t="shared" si="48"/>
        <v>38</v>
      </c>
      <c r="U234" s="265">
        <v>38</v>
      </c>
      <c r="V234" s="265">
        <v>38</v>
      </c>
      <c r="W234" s="265">
        <v>25</v>
      </c>
      <c r="X234" s="265">
        <v>35.880000000000003</v>
      </c>
      <c r="Y234" s="384">
        <v>38.69</v>
      </c>
      <c r="Z234" s="265">
        <f>'SKLOP A'!J241</f>
        <v>0</v>
      </c>
      <c r="AA234" s="265">
        <v>25</v>
      </c>
      <c r="AB234" s="265">
        <v>1.4</v>
      </c>
      <c r="AC234" s="265">
        <f t="shared" si="49"/>
        <v>35</v>
      </c>
      <c r="AD234" s="265">
        <v>1.1000000000000001</v>
      </c>
      <c r="AE234" s="266">
        <v>39.468000000000004</v>
      </c>
      <c r="AF234" s="265">
        <v>1.1000000000000001</v>
      </c>
      <c r="AG234" s="266">
        <f t="shared" si="46"/>
        <v>42.558999999999997</v>
      </c>
      <c r="AH234" s="265">
        <f t="shared" si="50"/>
        <v>525</v>
      </c>
      <c r="AI234" s="358"/>
      <c r="AJ234" s="405">
        <f t="shared" si="51"/>
        <v>1184.0400000000002</v>
      </c>
      <c r="AK234" s="349"/>
      <c r="AL234" s="456">
        <f t="shared" si="52"/>
        <v>1617.242</v>
      </c>
      <c r="AM234" s="498"/>
      <c r="AN234" s="330">
        <v>538.20000000000005</v>
      </c>
      <c r="AO234" s="330"/>
      <c r="AP234" s="330">
        <v>1160.6999999999998</v>
      </c>
      <c r="AQ234" s="330"/>
      <c r="AR234" s="467">
        <f t="shared" si="53"/>
        <v>0</v>
      </c>
      <c r="AS234" s="267"/>
      <c r="AT234" s="271"/>
      <c r="AU234" s="271"/>
      <c r="AV234" s="271"/>
      <c r="AW234" s="271"/>
    </row>
    <row r="235" spans="1:49" ht="14.45" customHeight="1" x14ac:dyDescent="0.2">
      <c r="A235" s="262">
        <v>234</v>
      </c>
      <c r="B235" s="255">
        <v>231</v>
      </c>
      <c r="C235" s="256">
        <v>152</v>
      </c>
      <c r="D235" s="257">
        <v>193</v>
      </c>
      <c r="E235" s="258">
        <v>452</v>
      </c>
      <c r="F235" s="259" t="s">
        <v>441</v>
      </c>
      <c r="G235" s="20">
        <v>13</v>
      </c>
      <c r="H235" s="47" t="s">
        <v>638</v>
      </c>
      <c r="I235" s="260">
        <v>3691</v>
      </c>
      <c r="J235" s="261" t="s">
        <v>446</v>
      </c>
      <c r="K235" s="262">
        <v>0</v>
      </c>
      <c r="L235" s="262">
        <f t="shared" si="45"/>
        <v>200900400</v>
      </c>
      <c r="M235" s="259" t="s">
        <v>447</v>
      </c>
      <c r="N235" s="259"/>
      <c r="O235" s="263" t="s">
        <v>9</v>
      </c>
      <c r="P235" s="90" t="s">
        <v>15</v>
      </c>
      <c r="Q235" s="274">
        <v>8</v>
      </c>
      <c r="R235" s="265">
        <v>16</v>
      </c>
      <c r="S235" s="265">
        <f t="shared" si="47"/>
        <v>20</v>
      </c>
      <c r="T235" s="265">
        <f t="shared" si="48"/>
        <v>20</v>
      </c>
      <c r="U235" s="265">
        <v>20</v>
      </c>
      <c r="V235" s="265">
        <v>20</v>
      </c>
      <c r="W235" s="265">
        <v>42</v>
      </c>
      <c r="X235" s="265">
        <v>72.5</v>
      </c>
      <c r="Y235" s="384">
        <v>75</v>
      </c>
      <c r="Z235" s="265">
        <f>'SKLOP A'!J242</f>
        <v>0</v>
      </c>
      <c r="AA235" s="265">
        <v>42</v>
      </c>
      <c r="AB235" s="265">
        <v>1.4</v>
      </c>
      <c r="AC235" s="265">
        <f t="shared" si="49"/>
        <v>58.8</v>
      </c>
      <c r="AD235" s="265">
        <v>1.1000000000000001</v>
      </c>
      <c r="AE235" s="266">
        <v>79.75</v>
      </c>
      <c r="AF235" s="265">
        <v>1.1000000000000001</v>
      </c>
      <c r="AG235" s="266">
        <f t="shared" si="46"/>
        <v>82.5</v>
      </c>
      <c r="AH235" s="265">
        <f t="shared" si="50"/>
        <v>470.4</v>
      </c>
      <c r="AI235" s="358"/>
      <c r="AJ235" s="405">
        <f t="shared" si="51"/>
        <v>1276</v>
      </c>
      <c r="AK235" s="349"/>
      <c r="AL235" s="456">
        <f t="shared" si="52"/>
        <v>1650</v>
      </c>
      <c r="AM235" s="498"/>
      <c r="AN235" s="330">
        <v>580</v>
      </c>
      <c r="AO235" s="330"/>
      <c r="AP235" s="330">
        <v>1200</v>
      </c>
      <c r="AQ235" s="330"/>
      <c r="AR235" s="467">
        <f t="shared" si="53"/>
        <v>0</v>
      </c>
      <c r="AS235" s="267"/>
      <c r="AT235" s="271"/>
      <c r="AU235" s="271"/>
      <c r="AV235" s="271"/>
      <c r="AW235" s="271"/>
    </row>
    <row r="236" spans="1:49" ht="14.45" customHeight="1" x14ac:dyDescent="0.2">
      <c r="A236" s="262">
        <v>235</v>
      </c>
      <c r="B236" s="255">
        <v>232</v>
      </c>
      <c r="C236" s="256">
        <v>153</v>
      </c>
      <c r="D236" s="257">
        <v>194</v>
      </c>
      <c r="E236" s="258">
        <v>454</v>
      </c>
      <c r="F236" s="259" t="s">
        <v>441</v>
      </c>
      <c r="G236" s="20">
        <v>14</v>
      </c>
      <c r="H236" s="47" t="s">
        <v>640</v>
      </c>
      <c r="I236" s="260">
        <v>4059</v>
      </c>
      <c r="J236" s="261" t="s">
        <v>448</v>
      </c>
      <c r="K236" s="262">
        <v>0</v>
      </c>
      <c r="L236" s="262">
        <f t="shared" si="45"/>
        <v>600609150</v>
      </c>
      <c r="M236" s="259" t="s">
        <v>449</v>
      </c>
      <c r="N236" s="259"/>
      <c r="O236" s="263" t="s">
        <v>9</v>
      </c>
      <c r="P236" s="259" t="s">
        <v>15</v>
      </c>
      <c r="Q236" s="274">
        <v>24</v>
      </c>
      <c r="R236" s="265">
        <v>48</v>
      </c>
      <c r="S236" s="265">
        <f t="shared" si="47"/>
        <v>60</v>
      </c>
      <c r="T236" s="265">
        <f t="shared" si="48"/>
        <v>60</v>
      </c>
      <c r="U236" s="265">
        <v>60</v>
      </c>
      <c r="V236" s="265">
        <v>60</v>
      </c>
      <c r="W236" s="265">
        <v>4.63</v>
      </c>
      <c r="X236" s="265">
        <v>5.35</v>
      </c>
      <c r="Y236" s="384">
        <v>5.66</v>
      </c>
      <c r="Z236" s="265">
        <f>'SKLOP A'!J243</f>
        <v>0</v>
      </c>
      <c r="AA236" s="265">
        <v>4.63</v>
      </c>
      <c r="AB236" s="265">
        <v>1.4</v>
      </c>
      <c r="AC236" s="265">
        <f t="shared" si="49"/>
        <v>6.48</v>
      </c>
      <c r="AD236" s="265">
        <v>1.1000000000000001</v>
      </c>
      <c r="AE236" s="266">
        <v>5.8849999999999998</v>
      </c>
      <c r="AF236" s="265">
        <v>1.1000000000000001</v>
      </c>
      <c r="AG236" s="266">
        <f t="shared" si="46"/>
        <v>6.2260000000000009</v>
      </c>
      <c r="AH236" s="265">
        <f t="shared" si="50"/>
        <v>155.52000000000001</v>
      </c>
      <c r="AI236" s="358"/>
      <c r="AJ236" s="405">
        <f t="shared" si="51"/>
        <v>282.48</v>
      </c>
      <c r="AK236" s="349"/>
      <c r="AL236" s="456">
        <f t="shared" si="52"/>
        <v>373.56000000000006</v>
      </c>
      <c r="AM236" s="498"/>
      <c r="AN236" s="330">
        <v>128.39999999999998</v>
      </c>
      <c r="AO236" s="330"/>
      <c r="AP236" s="330">
        <v>271.68</v>
      </c>
      <c r="AQ236" s="330"/>
      <c r="AR236" s="467">
        <f t="shared" si="53"/>
        <v>0</v>
      </c>
      <c r="AS236" s="267"/>
      <c r="AT236" s="271"/>
      <c r="AU236" s="271"/>
      <c r="AV236" s="271"/>
      <c r="AW236" s="271"/>
    </row>
    <row r="237" spans="1:49" ht="14.45" customHeight="1" x14ac:dyDescent="0.2">
      <c r="A237" s="262">
        <v>236</v>
      </c>
      <c r="B237" s="255">
        <v>233</v>
      </c>
      <c r="C237" s="256">
        <v>154</v>
      </c>
      <c r="D237" s="257">
        <v>195</v>
      </c>
      <c r="E237" s="258">
        <v>117</v>
      </c>
      <c r="F237" s="259" t="s">
        <v>52</v>
      </c>
      <c r="G237" s="20">
        <v>15</v>
      </c>
      <c r="H237" s="47" t="s">
        <v>639</v>
      </c>
      <c r="I237" s="260">
        <v>2948</v>
      </c>
      <c r="J237" s="261" t="s">
        <v>53</v>
      </c>
      <c r="K237" s="262">
        <v>0</v>
      </c>
      <c r="L237" s="262">
        <f t="shared" si="45"/>
        <v>202000200</v>
      </c>
      <c r="M237" s="259" t="s">
        <v>54</v>
      </c>
      <c r="N237" s="259"/>
      <c r="O237" s="263" t="s">
        <v>9</v>
      </c>
      <c r="P237" s="259" t="s">
        <v>15</v>
      </c>
      <c r="Q237" s="264">
        <v>4</v>
      </c>
      <c r="R237" s="265">
        <v>8</v>
      </c>
      <c r="S237" s="265">
        <f t="shared" si="47"/>
        <v>10</v>
      </c>
      <c r="T237" s="265">
        <f t="shared" si="48"/>
        <v>10</v>
      </c>
      <c r="U237" s="265">
        <v>10</v>
      </c>
      <c r="V237" s="265">
        <v>10</v>
      </c>
      <c r="W237" s="265">
        <v>35.75</v>
      </c>
      <c r="X237" s="265">
        <v>46.74</v>
      </c>
      <c r="Y237" s="384">
        <v>49.2</v>
      </c>
      <c r="Z237" s="265">
        <f>'SKLOP A'!J244</f>
        <v>0</v>
      </c>
      <c r="AA237" s="265">
        <v>35.75</v>
      </c>
      <c r="AB237" s="265">
        <v>1.4</v>
      </c>
      <c r="AC237" s="265">
        <f t="shared" si="49"/>
        <v>50.05</v>
      </c>
      <c r="AD237" s="265">
        <v>1.1000000000000001</v>
      </c>
      <c r="AE237" s="266">
        <v>51.414000000000009</v>
      </c>
      <c r="AF237" s="265">
        <v>1.1000000000000001</v>
      </c>
      <c r="AG237" s="266">
        <f t="shared" si="46"/>
        <v>54.120000000000005</v>
      </c>
      <c r="AH237" s="265">
        <f t="shared" si="50"/>
        <v>200.2</v>
      </c>
      <c r="AI237" s="358"/>
      <c r="AJ237" s="405">
        <f t="shared" si="51"/>
        <v>411.31200000000007</v>
      </c>
      <c r="AK237" s="349"/>
      <c r="AL237" s="456">
        <f t="shared" si="52"/>
        <v>541.20000000000005</v>
      </c>
      <c r="AM237" s="498"/>
      <c r="AN237" s="330">
        <v>186.96</v>
      </c>
      <c r="AO237" s="330"/>
      <c r="AP237" s="330">
        <v>393.6</v>
      </c>
      <c r="AQ237" s="330"/>
      <c r="AR237" s="467">
        <f t="shared" si="53"/>
        <v>0</v>
      </c>
      <c r="AS237" s="267"/>
      <c r="AT237" s="271"/>
      <c r="AU237" s="271"/>
      <c r="AV237" s="271"/>
      <c r="AW237" s="271"/>
    </row>
    <row r="238" spans="1:49" ht="14.45" customHeight="1" x14ac:dyDescent="0.2">
      <c r="A238" s="262">
        <v>237</v>
      </c>
      <c r="B238" s="255">
        <v>234</v>
      </c>
      <c r="C238" s="256">
        <v>155</v>
      </c>
      <c r="D238" s="257">
        <v>196</v>
      </c>
      <c r="E238" s="258">
        <v>118</v>
      </c>
      <c r="F238" s="259" t="s">
        <v>52</v>
      </c>
      <c r="G238" s="20">
        <v>15</v>
      </c>
      <c r="H238" s="47" t="s">
        <v>639</v>
      </c>
      <c r="I238" s="260">
        <v>3664</v>
      </c>
      <c r="J238" s="261" t="s">
        <v>55</v>
      </c>
      <c r="K238" s="262">
        <v>0</v>
      </c>
      <c r="L238" s="262">
        <f t="shared" si="45"/>
        <v>202000600</v>
      </c>
      <c r="M238" s="259" t="s">
        <v>56</v>
      </c>
      <c r="N238" s="259"/>
      <c r="O238" s="263" t="s">
        <v>9</v>
      </c>
      <c r="P238" s="259" t="s">
        <v>15</v>
      </c>
      <c r="Q238" s="264">
        <v>19</v>
      </c>
      <c r="R238" s="265">
        <v>38</v>
      </c>
      <c r="S238" s="265">
        <f t="shared" si="47"/>
        <v>47.5</v>
      </c>
      <c r="T238" s="265">
        <f t="shared" si="48"/>
        <v>48</v>
      </c>
      <c r="U238" s="265">
        <v>48</v>
      </c>
      <c r="V238" s="265">
        <v>48</v>
      </c>
      <c r="W238" s="265">
        <v>38.64</v>
      </c>
      <c r="X238" s="265">
        <v>50.46</v>
      </c>
      <c r="Y238" s="384">
        <v>52.2</v>
      </c>
      <c r="Z238" s="265">
        <f>'SKLOP A'!J245</f>
        <v>0</v>
      </c>
      <c r="AA238" s="265">
        <v>38.64</v>
      </c>
      <c r="AB238" s="265">
        <v>1.4</v>
      </c>
      <c r="AC238" s="265">
        <f t="shared" si="49"/>
        <v>54.1</v>
      </c>
      <c r="AD238" s="265">
        <v>1.1000000000000001</v>
      </c>
      <c r="AE238" s="266">
        <v>55.506000000000007</v>
      </c>
      <c r="AF238" s="265">
        <v>1.1000000000000001</v>
      </c>
      <c r="AG238" s="266">
        <f t="shared" si="46"/>
        <v>57.420000000000009</v>
      </c>
      <c r="AH238" s="265">
        <f t="shared" si="50"/>
        <v>1027.9000000000001</v>
      </c>
      <c r="AI238" s="358"/>
      <c r="AJ238" s="405">
        <f t="shared" si="51"/>
        <v>2109.2280000000001</v>
      </c>
      <c r="AK238" s="349"/>
      <c r="AL238" s="456">
        <f t="shared" si="52"/>
        <v>2756.1600000000003</v>
      </c>
      <c r="AM238" s="498"/>
      <c r="AN238" s="330">
        <v>958.74</v>
      </c>
      <c r="AO238" s="330"/>
      <c r="AP238" s="330">
        <v>1983.6000000000001</v>
      </c>
      <c r="AQ238" s="330"/>
      <c r="AR238" s="467">
        <f t="shared" si="53"/>
        <v>0</v>
      </c>
      <c r="AS238" s="267"/>
      <c r="AT238" s="271"/>
      <c r="AU238" s="271"/>
      <c r="AV238" s="271"/>
      <c r="AW238" s="271"/>
    </row>
    <row r="239" spans="1:49" ht="14.45" customHeight="1" x14ac:dyDescent="0.2">
      <c r="A239" s="262">
        <v>238</v>
      </c>
      <c r="B239" s="255">
        <v>235</v>
      </c>
      <c r="C239" s="256">
        <v>156</v>
      </c>
      <c r="D239" s="257">
        <v>197</v>
      </c>
      <c r="E239" s="258">
        <v>119</v>
      </c>
      <c r="F239" s="259" t="s">
        <v>52</v>
      </c>
      <c r="G239" s="20">
        <v>15</v>
      </c>
      <c r="H239" s="47" t="s">
        <v>639</v>
      </c>
      <c r="I239" s="260">
        <v>4004</v>
      </c>
      <c r="J239" s="261" t="s">
        <v>57</v>
      </c>
      <c r="K239" s="262">
        <v>0</v>
      </c>
      <c r="L239" s="262">
        <f t="shared" si="45"/>
        <v>202000610</v>
      </c>
      <c r="M239" s="259" t="s">
        <v>58</v>
      </c>
      <c r="N239" s="259"/>
      <c r="O239" s="263" t="s">
        <v>9</v>
      </c>
      <c r="P239" s="259" t="s">
        <v>15</v>
      </c>
      <c r="Q239" s="264">
        <v>5</v>
      </c>
      <c r="R239" s="265">
        <v>10</v>
      </c>
      <c r="S239" s="265">
        <f t="shared" si="47"/>
        <v>12.5</v>
      </c>
      <c r="T239" s="265">
        <f t="shared" si="48"/>
        <v>13</v>
      </c>
      <c r="U239" s="265">
        <v>13</v>
      </c>
      <c r="V239" s="265">
        <v>13</v>
      </c>
      <c r="W239" s="265">
        <v>38.700000000000003</v>
      </c>
      <c r="X239" s="265">
        <v>50.76</v>
      </c>
      <c r="Y239" s="384">
        <v>54</v>
      </c>
      <c r="Z239" s="265">
        <f>'SKLOP A'!J246</f>
        <v>0</v>
      </c>
      <c r="AA239" s="265">
        <v>38.700000000000003</v>
      </c>
      <c r="AB239" s="265">
        <v>1.4</v>
      </c>
      <c r="AC239" s="265">
        <f t="shared" si="49"/>
        <v>54.18</v>
      </c>
      <c r="AD239" s="265">
        <v>1.1000000000000001</v>
      </c>
      <c r="AE239" s="266">
        <v>55.836000000000006</v>
      </c>
      <c r="AF239" s="265">
        <v>1.1000000000000001</v>
      </c>
      <c r="AG239" s="266">
        <f t="shared" si="46"/>
        <v>59.400000000000006</v>
      </c>
      <c r="AH239" s="265">
        <f t="shared" si="50"/>
        <v>270.89999999999998</v>
      </c>
      <c r="AI239" s="358"/>
      <c r="AJ239" s="405">
        <f t="shared" si="51"/>
        <v>558.36</v>
      </c>
      <c r="AK239" s="349"/>
      <c r="AL239" s="456">
        <f t="shared" si="52"/>
        <v>772.2</v>
      </c>
      <c r="AM239" s="498"/>
      <c r="AN239" s="330">
        <v>253.79999999999998</v>
      </c>
      <c r="AO239" s="330"/>
      <c r="AP239" s="330">
        <v>540</v>
      </c>
      <c r="AQ239" s="330"/>
      <c r="AR239" s="467">
        <f t="shared" si="53"/>
        <v>0</v>
      </c>
      <c r="AS239" s="267"/>
      <c r="AT239" s="271"/>
      <c r="AU239" s="271"/>
      <c r="AV239" s="271"/>
      <c r="AW239" s="271"/>
    </row>
    <row r="240" spans="1:49" ht="14.45" customHeight="1" x14ac:dyDescent="0.2">
      <c r="A240" s="262">
        <v>239</v>
      </c>
      <c r="B240" s="255">
        <v>236</v>
      </c>
      <c r="C240" s="256">
        <v>157</v>
      </c>
      <c r="D240" s="257">
        <v>198</v>
      </c>
      <c r="E240" s="258">
        <v>120</v>
      </c>
      <c r="F240" s="259" t="s">
        <v>52</v>
      </c>
      <c r="G240" s="20">
        <v>15</v>
      </c>
      <c r="H240" s="47" t="s">
        <v>639</v>
      </c>
      <c r="I240" s="260">
        <v>2394</v>
      </c>
      <c r="J240" s="261" t="s">
        <v>59</v>
      </c>
      <c r="K240" s="262">
        <v>0</v>
      </c>
      <c r="L240" s="262">
        <f t="shared" si="45"/>
        <v>202000800</v>
      </c>
      <c r="M240" s="259" t="s">
        <v>60</v>
      </c>
      <c r="N240" s="259"/>
      <c r="O240" s="263" t="s">
        <v>9</v>
      </c>
      <c r="P240" s="259" t="s">
        <v>15</v>
      </c>
      <c r="Q240" s="264">
        <v>10</v>
      </c>
      <c r="R240" s="265">
        <v>20</v>
      </c>
      <c r="S240" s="265">
        <f t="shared" si="47"/>
        <v>25</v>
      </c>
      <c r="T240" s="265">
        <f t="shared" si="48"/>
        <v>25</v>
      </c>
      <c r="U240" s="265">
        <v>25</v>
      </c>
      <c r="V240" s="265">
        <v>25</v>
      </c>
      <c r="W240" s="265">
        <v>39.5</v>
      </c>
      <c r="X240" s="265">
        <v>52.47</v>
      </c>
      <c r="Y240" s="384">
        <v>54.45</v>
      </c>
      <c r="Z240" s="265">
        <f>'SKLOP A'!J247</f>
        <v>0</v>
      </c>
      <c r="AA240" s="265">
        <v>39.5</v>
      </c>
      <c r="AB240" s="265">
        <v>1.4</v>
      </c>
      <c r="AC240" s="265">
        <f t="shared" si="49"/>
        <v>55.3</v>
      </c>
      <c r="AD240" s="265">
        <v>1.1000000000000001</v>
      </c>
      <c r="AE240" s="266">
        <v>57.717000000000006</v>
      </c>
      <c r="AF240" s="265">
        <v>1.1000000000000001</v>
      </c>
      <c r="AG240" s="266">
        <f t="shared" si="46"/>
        <v>59.89500000000001</v>
      </c>
      <c r="AH240" s="265">
        <f t="shared" si="50"/>
        <v>553</v>
      </c>
      <c r="AI240" s="358"/>
      <c r="AJ240" s="405">
        <f t="shared" si="51"/>
        <v>1154.3400000000001</v>
      </c>
      <c r="AK240" s="349"/>
      <c r="AL240" s="456">
        <f t="shared" si="52"/>
        <v>1497.3750000000002</v>
      </c>
      <c r="AM240" s="498"/>
      <c r="AN240" s="330">
        <v>524.70000000000005</v>
      </c>
      <c r="AO240" s="330"/>
      <c r="AP240" s="330">
        <v>1089</v>
      </c>
      <c r="AQ240" s="330"/>
      <c r="AR240" s="467">
        <f t="shared" si="53"/>
        <v>0</v>
      </c>
      <c r="AS240" s="267"/>
      <c r="AT240" s="271"/>
      <c r="AU240" s="271"/>
      <c r="AV240" s="271"/>
      <c r="AW240" s="271"/>
    </row>
    <row r="241" spans="1:49" ht="14.45" customHeight="1" x14ac:dyDescent="0.2">
      <c r="A241" s="262">
        <v>240</v>
      </c>
      <c r="B241" s="255">
        <v>237</v>
      </c>
      <c r="C241" s="256">
        <v>158</v>
      </c>
      <c r="D241" s="257">
        <v>199</v>
      </c>
      <c r="E241" s="258">
        <v>121</v>
      </c>
      <c r="F241" s="259" t="s">
        <v>52</v>
      </c>
      <c r="G241" s="20">
        <v>15</v>
      </c>
      <c r="H241" s="47" t="s">
        <v>639</v>
      </c>
      <c r="I241" s="260">
        <v>9085</v>
      </c>
      <c r="J241" s="261" t="s">
        <v>61</v>
      </c>
      <c r="K241" s="262">
        <v>0</v>
      </c>
      <c r="L241" s="262">
        <f t="shared" si="45"/>
        <v>202000810</v>
      </c>
      <c r="M241" s="259" t="s">
        <v>62</v>
      </c>
      <c r="N241" s="259"/>
      <c r="O241" s="263" t="s">
        <v>9</v>
      </c>
      <c r="P241" s="259" t="s">
        <v>15</v>
      </c>
      <c r="Q241" s="264">
        <v>2</v>
      </c>
      <c r="R241" s="265">
        <v>4</v>
      </c>
      <c r="S241" s="265">
        <f t="shared" si="47"/>
        <v>5</v>
      </c>
      <c r="T241" s="265">
        <f t="shared" si="48"/>
        <v>5</v>
      </c>
      <c r="U241" s="265">
        <v>5</v>
      </c>
      <c r="V241" s="265">
        <v>5</v>
      </c>
      <c r="W241" s="265">
        <v>39.770000000000003</v>
      </c>
      <c r="X241" s="265">
        <v>53.24</v>
      </c>
      <c r="Y241" s="384">
        <v>54.45</v>
      </c>
      <c r="Z241" s="265">
        <f>'SKLOP A'!J248</f>
        <v>0</v>
      </c>
      <c r="AA241" s="265">
        <v>39.770000000000003</v>
      </c>
      <c r="AB241" s="265">
        <v>1.4</v>
      </c>
      <c r="AC241" s="265">
        <f t="shared" si="49"/>
        <v>55.68</v>
      </c>
      <c r="AD241" s="265">
        <v>1.1000000000000001</v>
      </c>
      <c r="AE241" s="266">
        <v>58.564000000000007</v>
      </c>
      <c r="AF241" s="265">
        <v>1.1000000000000001</v>
      </c>
      <c r="AG241" s="266">
        <f t="shared" si="46"/>
        <v>59.89500000000001</v>
      </c>
      <c r="AH241" s="265">
        <f t="shared" si="50"/>
        <v>111.36</v>
      </c>
      <c r="AI241" s="358"/>
      <c r="AJ241" s="405">
        <f t="shared" si="51"/>
        <v>234.25600000000003</v>
      </c>
      <c r="AK241" s="349"/>
      <c r="AL241" s="456">
        <f t="shared" si="52"/>
        <v>299.47500000000002</v>
      </c>
      <c r="AM241" s="498"/>
      <c r="AN241" s="330">
        <v>106.48</v>
      </c>
      <c r="AO241" s="330"/>
      <c r="AP241" s="330">
        <v>217.8</v>
      </c>
      <c r="AQ241" s="330"/>
      <c r="AR241" s="467">
        <f t="shared" si="53"/>
        <v>0</v>
      </c>
      <c r="AS241" s="267"/>
      <c r="AT241" s="271"/>
      <c r="AU241" s="271"/>
      <c r="AV241" s="271"/>
      <c r="AW241" s="271"/>
    </row>
    <row r="242" spans="1:49" ht="14.45" customHeight="1" x14ac:dyDescent="0.2">
      <c r="A242" s="262">
        <v>241</v>
      </c>
      <c r="B242" s="255">
        <v>238</v>
      </c>
      <c r="C242" s="256">
        <v>160</v>
      </c>
      <c r="D242" s="257">
        <v>201</v>
      </c>
      <c r="E242" s="258">
        <v>457</v>
      </c>
      <c r="F242" s="259" t="s">
        <v>450</v>
      </c>
      <c r="G242" s="20">
        <v>16</v>
      </c>
      <c r="H242" s="47" t="s">
        <v>641</v>
      </c>
      <c r="I242" s="260">
        <v>2926</v>
      </c>
      <c r="J242" s="261" t="s">
        <v>452</v>
      </c>
      <c r="K242" s="262">
        <v>0</v>
      </c>
      <c r="L242" s="262">
        <f t="shared" si="45"/>
        <v>100400300</v>
      </c>
      <c r="M242" s="259" t="s">
        <v>453</v>
      </c>
      <c r="N242" s="259"/>
      <c r="O242" s="263" t="s">
        <v>9</v>
      </c>
      <c r="P242" s="259" t="s">
        <v>15</v>
      </c>
      <c r="Q242" s="264">
        <v>4</v>
      </c>
      <c r="R242" s="265">
        <v>8</v>
      </c>
      <c r="S242" s="265">
        <f t="shared" si="47"/>
        <v>10</v>
      </c>
      <c r="T242" s="265">
        <f t="shared" si="48"/>
        <v>10</v>
      </c>
      <c r="U242" s="265">
        <v>10</v>
      </c>
      <c r="V242" s="265">
        <v>10</v>
      </c>
      <c r="W242" s="265">
        <v>35.51</v>
      </c>
      <c r="X242" s="265">
        <v>48.28</v>
      </c>
      <c r="Y242" s="384">
        <v>49.7</v>
      </c>
      <c r="Z242" s="265">
        <f>'SKLOP A'!J249</f>
        <v>0</v>
      </c>
      <c r="AA242" s="265">
        <v>35.51</v>
      </c>
      <c r="AB242" s="265">
        <v>1.4</v>
      </c>
      <c r="AC242" s="265">
        <f t="shared" si="49"/>
        <v>49.71</v>
      </c>
      <c r="AD242" s="265">
        <v>1.1000000000000001</v>
      </c>
      <c r="AE242" s="266">
        <v>53.108000000000004</v>
      </c>
      <c r="AF242" s="265">
        <v>1.1000000000000001</v>
      </c>
      <c r="AG242" s="266">
        <f t="shared" si="46"/>
        <v>54.670000000000009</v>
      </c>
      <c r="AH242" s="265">
        <f t="shared" si="50"/>
        <v>198.84</v>
      </c>
      <c r="AI242" s="358"/>
      <c r="AJ242" s="405">
        <f t="shared" si="51"/>
        <v>424.86400000000003</v>
      </c>
      <c r="AK242" s="349"/>
      <c r="AL242" s="456">
        <f t="shared" si="52"/>
        <v>546.70000000000005</v>
      </c>
      <c r="AM242" s="498"/>
      <c r="AN242" s="330">
        <v>193.12</v>
      </c>
      <c r="AO242" s="330"/>
      <c r="AP242" s="330">
        <v>397.6</v>
      </c>
      <c r="AQ242" s="330"/>
      <c r="AR242" s="467">
        <f t="shared" si="53"/>
        <v>0</v>
      </c>
      <c r="AS242" s="267"/>
      <c r="AT242" s="271"/>
      <c r="AU242" s="271"/>
      <c r="AV242" s="271"/>
      <c r="AW242" s="271"/>
    </row>
    <row r="243" spans="1:49" ht="14.45" customHeight="1" x14ac:dyDescent="0.2">
      <c r="A243" s="262">
        <v>242</v>
      </c>
      <c r="B243" s="255">
        <v>239</v>
      </c>
      <c r="C243" s="256">
        <v>161</v>
      </c>
      <c r="D243" s="257">
        <v>202</v>
      </c>
      <c r="E243" s="258">
        <v>458</v>
      </c>
      <c r="F243" s="259" t="s">
        <v>450</v>
      </c>
      <c r="G243" s="20">
        <v>16</v>
      </c>
      <c r="H243" s="47" t="s">
        <v>641</v>
      </c>
      <c r="I243" s="260">
        <v>2932</v>
      </c>
      <c r="J243" s="261" t="s">
        <v>454</v>
      </c>
      <c r="K243" s="262">
        <v>0</v>
      </c>
      <c r="L243" s="262">
        <f t="shared" si="45"/>
        <v>100400400</v>
      </c>
      <c r="M243" s="259" t="s">
        <v>455</v>
      </c>
      <c r="N243" s="259"/>
      <c r="O243" s="263" t="s">
        <v>9</v>
      </c>
      <c r="P243" s="259" t="s">
        <v>15</v>
      </c>
      <c r="Q243" s="264">
        <v>4</v>
      </c>
      <c r="R243" s="265">
        <v>8</v>
      </c>
      <c r="S243" s="265">
        <f t="shared" si="47"/>
        <v>10</v>
      </c>
      <c r="T243" s="265">
        <f t="shared" si="48"/>
        <v>10</v>
      </c>
      <c r="U243" s="265">
        <v>10</v>
      </c>
      <c r="V243" s="265">
        <v>10</v>
      </c>
      <c r="W243" s="265">
        <v>36.18</v>
      </c>
      <c r="X243" s="265">
        <v>49.64</v>
      </c>
      <c r="Y243" s="384">
        <v>51.1</v>
      </c>
      <c r="Z243" s="265">
        <f>'SKLOP A'!J250</f>
        <v>0</v>
      </c>
      <c r="AA243" s="265">
        <v>36.18</v>
      </c>
      <c r="AB243" s="265">
        <v>1.4</v>
      </c>
      <c r="AC243" s="265">
        <f t="shared" si="49"/>
        <v>50.65</v>
      </c>
      <c r="AD243" s="265">
        <v>1.1000000000000001</v>
      </c>
      <c r="AE243" s="266">
        <v>54.604000000000006</v>
      </c>
      <c r="AF243" s="265">
        <v>1.1000000000000001</v>
      </c>
      <c r="AG243" s="266">
        <f t="shared" si="46"/>
        <v>56.210000000000008</v>
      </c>
      <c r="AH243" s="265">
        <f t="shared" si="50"/>
        <v>202.6</v>
      </c>
      <c r="AI243" s="358"/>
      <c r="AJ243" s="405">
        <f t="shared" si="51"/>
        <v>436.83200000000005</v>
      </c>
      <c r="AK243" s="349"/>
      <c r="AL243" s="456">
        <f t="shared" si="52"/>
        <v>562.10000000000014</v>
      </c>
      <c r="AM243" s="498"/>
      <c r="AN243" s="330">
        <v>198.56</v>
      </c>
      <c r="AO243" s="330"/>
      <c r="AP243" s="330">
        <v>408.8</v>
      </c>
      <c r="AQ243" s="330"/>
      <c r="AR243" s="467">
        <f t="shared" si="53"/>
        <v>0</v>
      </c>
      <c r="AS243" s="267"/>
      <c r="AT243" s="271"/>
      <c r="AU243" s="271"/>
      <c r="AV243" s="271"/>
      <c r="AW243" s="271"/>
    </row>
    <row r="244" spans="1:49" ht="14.45" customHeight="1" x14ac:dyDescent="0.2">
      <c r="A244" s="262">
        <v>243</v>
      </c>
      <c r="B244" s="255">
        <v>240</v>
      </c>
      <c r="C244" s="256">
        <v>162</v>
      </c>
      <c r="D244" s="257">
        <v>203</v>
      </c>
      <c r="E244" s="258">
        <v>459</v>
      </c>
      <c r="F244" s="259" t="s">
        <v>450</v>
      </c>
      <c r="G244" s="20">
        <v>16</v>
      </c>
      <c r="H244" s="47" t="s">
        <v>641</v>
      </c>
      <c r="I244" s="260">
        <v>3749</v>
      </c>
      <c r="J244" s="261" t="s">
        <v>456</v>
      </c>
      <c r="K244" s="262">
        <v>0</v>
      </c>
      <c r="L244" s="262">
        <f t="shared" si="45"/>
        <v>100400500</v>
      </c>
      <c r="M244" s="259" t="s">
        <v>457</v>
      </c>
      <c r="N244" s="259"/>
      <c r="O244" s="263" t="s">
        <v>9</v>
      </c>
      <c r="P244" s="259" t="s">
        <v>15</v>
      </c>
      <c r="Q244" s="264">
        <v>4</v>
      </c>
      <c r="R244" s="265">
        <v>8</v>
      </c>
      <c r="S244" s="265">
        <f t="shared" si="47"/>
        <v>10</v>
      </c>
      <c r="T244" s="265">
        <f t="shared" si="48"/>
        <v>10</v>
      </c>
      <c r="U244" s="265">
        <v>10</v>
      </c>
      <c r="V244" s="265">
        <v>10</v>
      </c>
      <c r="W244" s="265">
        <v>36.18</v>
      </c>
      <c r="X244" s="265">
        <v>51</v>
      </c>
      <c r="Y244" s="384">
        <v>52.5</v>
      </c>
      <c r="Z244" s="265">
        <f>'SKLOP A'!J251</f>
        <v>0</v>
      </c>
      <c r="AA244" s="265">
        <v>36.18</v>
      </c>
      <c r="AB244" s="265">
        <v>1.4</v>
      </c>
      <c r="AC244" s="265">
        <f t="shared" si="49"/>
        <v>50.65</v>
      </c>
      <c r="AD244" s="265">
        <v>1.1000000000000001</v>
      </c>
      <c r="AE244" s="266">
        <v>56.1</v>
      </c>
      <c r="AF244" s="265">
        <v>1.1000000000000001</v>
      </c>
      <c r="AG244" s="266">
        <f t="shared" si="46"/>
        <v>57.750000000000007</v>
      </c>
      <c r="AH244" s="265">
        <f t="shared" si="50"/>
        <v>202.6</v>
      </c>
      <c r="AI244" s="358"/>
      <c r="AJ244" s="405">
        <f t="shared" si="51"/>
        <v>448.8</v>
      </c>
      <c r="AK244" s="349"/>
      <c r="AL244" s="456">
        <f t="shared" si="52"/>
        <v>577.50000000000011</v>
      </c>
      <c r="AM244" s="498"/>
      <c r="AN244" s="330">
        <v>204</v>
      </c>
      <c r="AO244" s="330"/>
      <c r="AP244" s="330">
        <v>420</v>
      </c>
      <c r="AQ244" s="330"/>
      <c r="AR244" s="467">
        <f t="shared" si="53"/>
        <v>0</v>
      </c>
      <c r="AS244" s="267"/>
      <c r="AT244" s="271"/>
      <c r="AU244" s="271"/>
      <c r="AV244" s="271"/>
      <c r="AW244" s="271"/>
    </row>
    <row r="245" spans="1:49" ht="14.45" customHeight="1" x14ac:dyDescent="0.2">
      <c r="A245" s="262">
        <v>244</v>
      </c>
      <c r="B245" s="255">
        <v>241</v>
      </c>
      <c r="C245" s="256">
        <v>163</v>
      </c>
      <c r="D245" s="257">
        <v>204</v>
      </c>
      <c r="E245" s="258">
        <v>460</v>
      </c>
      <c r="F245" s="259" t="s">
        <v>450</v>
      </c>
      <c r="G245" s="47">
        <v>16</v>
      </c>
      <c r="H245" s="47" t="s">
        <v>641</v>
      </c>
      <c r="I245" s="303">
        <v>2927</v>
      </c>
      <c r="J245" s="424" t="s">
        <v>458</v>
      </c>
      <c r="K245" s="434">
        <v>0</v>
      </c>
      <c r="L245" s="434">
        <f t="shared" si="45"/>
        <v>100400600</v>
      </c>
      <c r="M245" s="90" t="s">
        <v>459</v>
      </c>
      <c r="N245" s="259"/>
      <c r="O245" s="263" t="s">
        <v>9</v>
      </c>
      <c r="P245" s="259" t="s">
        <v>15</v>
      </c>
      <c r="Q245" s="264">
        <v>6</v>
      </c>
      <c r="R245" s="265">
        <v>12</v>
      </c>
      <c r="S245" s="265">
        <f t="shared" si="47"/>
        <v>15</v>
      </c>
      <c r="T245" s="265">
        <f t="shared" si="48"/>
        <v>15</v>
      </c>
      <c r="U245" s="265">
        <v>15</v>
      </c>
      <c r="V245" s="265">
        <v>15</v>
      </c>
      <c r="W245" s="265">
        <v>36.85</v>
      </c>
      <c r="X245" s="265">
        <v>51</v>
      </c>
      <c r="Y245" s="384">
        <v>52.5</v>
      </c>
      <c r="Z245" s="265">
        <f>'SKLOP A'!J252</f>
        <v>0</v>
      </c>
      <c r="AA245" s="265">
        <v>36.85</v>
      </c>
      <c r="AB245" s="265">
        <v>1.4</v>
      </c>
      <c r="AC245" s="265">
        <f t="shared" si="49"/>
        <v>51.59</v>
      </c>
      <c r="AD245" s="265">
        <v>1.1000000000000001</v>
      </c>
      <c r="AE245" s="266">
        <v>56.1</v>
      </c>
      <c r="AF245" s="265">
        <v>1.1000000000000001</v>
      </c>
      <c r="AG245" s="266">
        <f t="shared" si="46"/>
        <v>57.750000000000007</v>
      </c>
      <c r="AH245" s="265">
        <f t="shared" si="50"/>
        <v>309.54000000000002</v>
      </c>
      <c r="AI245" s="358"/>
      <c r="AJ245" s="405">
        <f t="shared" si="51"/>
        <v>673.2</v>
      </c>
      <c r="AK245" s="349"/>
      <c r="AL245" s="456">
        <f t="shared" si="52"/>
        <v>866.25000000000011</v>
      </c>
      <c r="AM245" s="498"/>
      <c r="AN245" s="330">
        <v>306</v>
      </c>
      <c r="AO245" s="330"/>
      <c r="AP245" s="330">
        <v>630</v>
      </c>
      <c r="AQ245" s="330"/>
      <c r="AR245" s="467">
        <f t="shared" si="53"/>
        <v>0</v>
      </c>
      <c r="AS245" s="267"/>
      <c r="AT245" s="271"/>
      <c r="AU245" s="271"/>
      <c r="AV245" s="271"/>
      <c r="AW245" s="271"/>
    </row>
    <row r="246" spans="1:49" ht="14.45" customHeight="1" x14ac:dyDescent="0.2">
      <c r="A246" s="262">
        <v>245</v>
      </c>
      <c r="B246" s="255">
        <v>242</v>
      </c>
      <c r="C246" s="256">
        <v>164</v>
      </c>
      <c r="D246" s="257">
        <v>205</v>
      </c>
      <c r="E246" s="258">
        <v>461</v>
      </c>
      <c r="F246" s="259" t="s">
        <v>450</v>
      </c>
      <c r="G246" s="47">
        <v>16</v>
      </c>
      <c r="H246" s="47" t="s">
        <v>641</v>
      </c>
      <c r="I246" s="303">
        <v>2924</v>
      </c>
      <c r="J246" s="424" t="s">
        <v>460</v>
      </c>
      <c r="K246" s="434">
        <v>0</v>
      </c>
      <c r="L246" s="434">
        <f t="shared" si="45"/>
        <v>100400700</v>
      </c>
      <c r="M246" s="90" t="s">
        <v>461</v>
      </c>
      <c r="N246" s="259"/>
      <c r="O246" s="263" t="s">
        <v>9</v>
      </c>
      <c r="P246" s="259" t="s">
        <v>15</v>
      </c>
      <c r="Q246" s="264">
        <v>1</v>
      </c>
      <c r="R246" s="265">
        <v>2</v>
      </c>
      <c r="S246" s="265">
        <f t="shared" si="47"/>
        <v>2.5</v>
      </c>
      <c r="T246" s="265">
        <f t="shared" si="48"/>
        <v>3</v>
      </c>
      <c r="U246" s="265">
        <v>3</v>
      </c>
      <c r="V246" s="265">
        <v>3</v>
      </c>
      <c r="W246" s="265">
        <v>40.869999999999997</v>
      </c>
      <c r="X246" s="265">
        <v>54.4</v>
      </c>
      <c r="Y246" s="384">
        <v>56</v>
      </c>
      <c r="Z246" s="265">
        <f>'SKLOP A'!J253</f>
        <v>0</v>
      </c>
      <c r="AA246" s="265">
        <v>40.869999999999997</v>
      </c>
      <c r="AB246" s="265">
        <v>1.4</v>
      </c>
      <c r="AC246" s="265">
        <f t="shared" si="49"/>
        <v>57.22</v>
      </c>
      <c r="AD246" s="265">
        <v>1.1000000000000001</v>
      </c>
      <c r="AE246" s="266">
        <v>59.84</v>
      </c>
      <c r="AF246" s="265">
        <v>1.1000000000000001</v>
      </c>
      <c r="AG246" s="266">
        <f t="shared" si="46"/>
        <v>61.600000000000009</v>
      </c>
      <c r="AH246" s="265">
        <f t="shared" si="50"/>
        <v>57.22</v>
      </c>
      <c r="AI246" s="358"/>
      <c r="AJ246" s="405">
        <f t="shared" si="51"/>
        <v>119.68</v>
      </c>
      <c r="AK246" s="349"/>
      <c r="AL246" s="456">
        <f t="shared" si="52"/>
        <v>184.8</v>
      </c>
      <c r="AM246" s="498"/>
      <c r="AN246" s="330">
        <v>54.4</v>
      </c>
      <c r="AO246" s="330"/>
      <c r="AP246" s="330">
        <v>112</v>
      </c>
      <c r="AQ246" s="330"/>
      <c r="AR246" s="467">
        <f t="shared" si="53"/>
        <v>0</v>
      </c>
      <c r="AS246" s="267"/>
      <c r="AT246" s="271"/>
      <c r="AU246" s="271"/>
      <c r="AV246" s="271"/>
      <c r="AW246" s="271"/>
    </row>
    <row r="247" spans="1:49" ht="14.45" customHeight="1" x14ac:dyDescent="0.2">
      <c r="A247" s="262">
        <v>246</v>
      </c>
      <c r="B247" s="255">
        <v>243</v>
      </c>
      <c r="C247" s="256">
        <v>165</v>
      </c>
      <c r="D247" s="257">
        <v>206</v>
      </c>
      <c r="E247" s="258">
        <v>462</v>
      </c>
      <c r="F247" s="259" t="s">
        <v>450</v>
      </c>
      <c r="G247" s="47">
        <v>16</v>
      </c>
      <c r="H247" s="47" t="s">
        <v>641</v>
      </c>
      <c r="I247" s="303">
        <v>2928</v>
      </c>
      <c r="J247" s="424" t="s">
        <v>462</v>
      </c>
      <c r="K247" s="434">
        <v>0</v>
      </c>
      <c r="L247" s="434">
        <f t="shared" si="45"/>
        <v>100400800</v>
      </c>
      <c r="M247" s="90" t="s">
        <v>463</v>
      </c>
      <c r="N247" s="259"/>
      <c r="O247" s="263" t="s">
        <v>9</v>
      </c>
      <c r="P247" s="259" t="s">
        <v>15</v>
      </c>
      <c r="Q247" s="264">
        <v>1</v>
      </c>
      <c r="R247" s="265">
        <v>2</v>
      </c>
      <c r="S247" s="265">
        <f t="shared" si="47"/>
        <v>2.5</v>
      </c>
      <c r="T247" s="265">
        <f t="shared" si="48"/>
        <v>3</v>
      </c>
      <c r="U247" s="265">
        <v>3</v>
      </c>
      <c r="V247" s="265">
        <v>3</v>
      </c>
      <c r="W247" s="265">
        <v>38.4</v>
      </c>
      <c r="X247" s="265">
        <v>52.7</v>
      </c>
      <c r="Y247" s="384">
        <v>55.25</v>
      </c>
      <c r="Z247" s="265">
        <f>'SKLOP A'!J254</f>
        <v>0</v>
      </c>
      <c r="AA247" s="265">
        <v>38.4</v>
      </c>
      <c r="AB247" s="265">
        <v>1.4</v>
      </c>
      <c r="AC247" s="265">
        <f t="shared" si="49"/>
        <v>53.76</v>
      </c>
      <c r="AD247" s="265">
        <v>1.1000000000000001</v>
      </c>
      <c r="AE247" s="266">
        <v>57.970000000000006</v>
      </c>
      <c r="AF247" s="265">
        <v>1.1000000000000001</v>
      </c>
      <c r="AG247" s="266">
        <f t="shared" si="46"/>
        <v>60.775000000000006</v>
      </c>
      <c r="AH247" s="265">
        <f t="shared" si="50"/>
        <v>53.76</v>
      </c>
      <c r="AI247" s="358"/>
      <c r="AJ247" s="405">
        <f t="shared" si="51"/>
        <v>115.94000000000001</v>
      </c>
      <c r="AK247" s="349"/>
      <c r="AL247" s="456">
        <f t="shared" si="52"/>
        <v>182.32500000000002</v>
      </c>
      <c r="AM247" s="498"/>
      <c r="AN247" s="330">
        <v>52.7</v>
      </c>
      <c r="AO247" s="330"/>
      <c r="AP247" s="330">
        <v>110.5</v>
      </c>
      <c r="AQ247" s="330"/>
      <c r="AR247" s="467">
        <f t="shared" si="53"/>
        <v>0</v>
      </c>
      <c r="AS247" s="267"/>
      <c r="AT247" s="271"/>
      <c r="AU247" s="271"/>
      <c r="AV247" s="271"/>
      <c r="AW247" s="271"/>
    </row>
    <row r="248" spans="1:49" ht="14.45" customHeight="1" x14ac:dyDescent="0.2">
      <c r="A248" s="262">
        <v>247</v>
      </c>
      <c r="B248" s="255">
        <v>244</v>
      </c>
      <c r="C248" s="256">
        <v>166</v>
      </c>
      <c r="D248" s="257">
        <v>207</v>
      </c>
      <c r="E248" s="258">
        <v>463</v>
      </c>
      <c r="F248" s="259" t="s">
        <v>450</v>
      </c>
      <c r="G248" s="47">
        <v>16</v>
      </c>
      <c r="H248" s="47" t="s">
        <v>641</v>
      </c>
      <c r="I248" s="303">
        <v>2929</v>
      </c>
      <c r="J248" s="424" t="s">
        <v>464</v>
      </c>
      <c r="K248" s="434">
        <v>0</v>
      </c>
      <c r="L248" s="434">
        <f t="shared" si="45"/>
        <v>100401000</v>
      </c>
      <c r="M248" s="90" t="s">
        <v>465</v>
      </c>
      <c r="N248" s="259"/>
      <c r="O248" s="263" t="s">
        <v>9</v>
      </c>
      <c r="P248" s="259" t="s">
        <v>15</v>
      </c>
      <c r="Q248" s="264">
        <v>1</v>
      </c>
      <c r="R248" s="265">
        <v>2</v>
      </c>
      <c r="S248" s="265">
        <f t="shared" si="47"/>
        <v>2.5</v>
      </c>
      <c r="T248" s="265">
        <f t="shared" si="48"/>
        <v>3</v>
      </c>
      <c r="U248" s="265">
        <v>3</v>
      </c>
      <c r="V248" s="265">
        <v>3</v>
      </c>
      <c r="W248" s="265">
        <v>40.15</v>
      </c>
      <c r="X248" s="265">
        <v>59.16</v>
      </c>
      <c r="Y248" s="384">
        <v>61.2</v>
      </c>
      <c r="Z248" s="265">
        <f>'SKLOP A'!J255</f>
        <v>0</v>
      </c>
      <c r="AA248" s="265">
        <v>40.15</v>
      </c>
      <c r="AB248" s="265">
        <v>1.4</v>
      </c>
      <c r="AC248" s="265">
        <f t="shared" si="49"/>
        <v>56.21</v>
      </c>
      <c r="AD248" s="265">
        <v>1.1000000000000001</v>
      </c>
      <c r="AE248" s="266">
        <v>65.076000000000008</v>
      </c>
      <c r="AF248" s="265">
        <v>1.1000000000000001</v>
      </c>
      <c r="AG248" s="266">
        <f t="shared" si="46"/>
        <v>67.320000000000007</v>
      </c>
      <c r="AH248" s="265">
        <f t="shared" si="50"/>
        <v>56.21</v>
      </c>
      <c r="AI248" s="358"/>
      <c r="AJ248" s="405">
        <f t="shared" si="51"/>
        <v>130.15200000000002</v>
      </c>
      <c r="AK248" s="349"/>
      <c r="AL248" s="456">
        <f t="shared" si="52"/>
        <v>201.96000000000004</v>
      </c>
      <c r="AM248" s="498"/>
      <c r="AN248" s="330">
        <v>59.16</v>
      </c>
      <c r="AO248" s="330"/>
      <c r="AP248" s="330">
        <v>122.4</v>
      </c>
      <c r="AQ248" s="330"/>
      <c r="AR248" s="467">
        <f t="shared" si="53"/>
        <v>0</v>
      </c>
      <c r="AS248" s="267"/>
      <c r="AT248" s="271"/>
      <c r="AU248" s="271"/>
      <c r="AV248" s="271"/>
      <c r="AW248" s="271"/>
    </row>
    <row r="249" spans="1:49" ht="14.45" customHeight="1" x14ac:dyDescent="0.2">
      <c r="A249" s="262">
        <v>248</v>
      </c>
      <c r="B249" s="255">
        <v>245</v>
      </c>
      <c r="C249" s="256">
        <v>159</v>
      </c>
      <c r="D249" s="257">
        <v>200</v>
      </c>
      <c r="E249" s="258">
        <v>456</v>
      </c>
      <c r="F249" s="259" t="s">
        <v>450</v>
      </c>
      <c r="G249" s="47">
        <v>16</v>
      </c>
      <c r="H249" s="47" t="s">
        <v>641</v>
      </c>
      <c r="I249" s="303">
        <v>2925</v>
      </c>
      <c r="J249" s="424" t="s">
        <v>1359</v>
      </c>
      <c r="K249" s="434">
        <v>0</v>
      </c>
      <c r="L249" s="434">
        <f t="shared" si="45"/>
        <v>100420100</v>
      </c>
      <c r="M249" s="90" t="s">
        <v>451</v>
      </c>
      <c r="N249" s="259"/>
      <c r="O249" s="263" t="s">
        <v>9</v>
      </c>
      <c r="P249" s="259" t="s">
        <v>15</v>
      </c>
      <c r="Q249" s="264">
        <v>3</v>
      </c>
      <c r="R249" s="265">
        <v>6</v>
      </c>
      <c r="S249" s="265">
        <f t="shared" si="47"/>
        <v>7.5</v>
      </c>
      <c r="T249" s="265">
        <f t="shared" si="48"/>
        <v>8</v>
      </c>
      <c r="U249" s="265">
        <v>8</v>
      </c>
      <c r="V249" s="265">
        <v>8</v>
      </c>
      <c r="W249" s="265">
        <v>34.17</v>
      </c>
      <c r="X249" s="265">
        <v>47.6</v>
      </c>
      <c r="Y249" s="384">
        <v>49</v>
      </c>
      <c r="Z249" s="265">
        <f>'SKLOP A'!J256</f>
        <v>0</v>
      </c>
      <c r="AA249" s="265">
        <v>34.17</v>
      </c>
      <c r="AB249" s="265">
        <v>1.4</v>
      </c>
      <c r="AC249" s="265">
        <f t="shared" si="49"/>
        <v>47.84</v>
      </c>
      <c r="AD249" s="265">
        <v>1.1000000000000001</v>
      </c>
      <c r="AE249" s="266">
        <v>52.360000000000007</v>
      </c>
      <c r="AF249" s="265">
        <v>1.1000000000000001</v>
      </c>
      <c r="AG249" s="266">
        <f t="shared" si="46"/>
        <v>53.900000000000006</v>
      </c>
      <c r="AH249" s="265">
        <f t="shared" si="50"/>
        <v>143.52000000000001</v>
      </c>
      <c r="AI249" s="358"/>
      <c r="AJ249" s="405">
        <f t="shared" si="51"/>
        <v>314.16000000000003</v>
      </c>
      <c r="AK249" s="349"/>
      <c r="AL249" s="456">
        <f t="shared" si="52"/>
        <v>431.20000000000005</v>
      </c>
      <c r="AM249" s="498"/>
      <c r="AN249" s="330">
        <v>142.80000000000001</v>
      </c>
      <c r="AO249" s="330"/>
      <c r="AP249" s="330">
        <v>294</v>
      </c>
      <c r="AQ249" s="330"/>
      <c r="AR249" s="467">
        <f t="shared" si="53"/>
        <v>0</v>
      </c>
      <c r="AS249" s="267"/>
      <c r="AT249" s="271"/>
      <c r="AU249" s="271"/>
      <c r="AV249" s="271"/>
      <c r="AW249" s="271"/>
    </row>
    <row r="250" spans="1:49" ht="14.45" customHeight="1" x14ac:dyDescent="0.2">
      <c r="A250" s="262">
        <v>249</v>
      </c>
      <c r="B250" s="255">
        <v>246</v>
      </c>
      <c r="C250" s="256"/>
      <c r="D250" s="257"/>
      <c r="E250" s="258"/>
      <c r="F250" s="263" t="s">
        <v>450</v>
      </c>
      <c r="G250" s="47">
        <v>16</v>
      </c>
      <c r="H250" s="47" t="s">
        <v>641</v>
      </c>
      <c r="I250" s="435">
        <v>2816</v>
      </c>
      <c r="J250" s="276">
        <v>100421100</v>
      </c>
      <c r="K250" s="434">
        <v>0</v>
      </c>
      <c r="L250" s="434">
        <f t="shared" si="45"/>
        <v>100421100</v>
      </c>
      <c r="M250" s="436" t="s">
        <v>1531</v>
      </c>
      <c r="N250" s="259"/>
      <c r="O250" s="263" t="s">
        <v>9</v>
      </c>
      <c r="P250" s="259" t="s">
        <v>15</v>
      </c>
      <c r="Q250" s="264">
        <v>1</v>
      </c>
      <c r="R250" s="265">
        <v>2</v>
      </c>
      <c r="S250" s="265">
        <f t="shared" si="47"/>
        <v>2.5</v>
      </c>
      <c r="T250" s="265">
        <f t="shared" si="48"/>
        <v>3</v>
      </c>
      <c r="U250" s="265">
        <v>3</v>
      </c>
      <c r="V250" s="265">
        <v>3</v>
      </c>
      <c r="W250" s="265">
        <v>40.700000000000003</v>
      </c>
      <c r="X250" s="265">
        <v>59.74</v>
      </c>
      <c r="Y250" s="384">
        <v>61.8</v>
      </c>
      <c r="Z250" s="265">
        <f>'SKLOP A'!J257</f>
        <v>0</v>
      </c>
      <c r="AA250" s="265">
        <v>40.700000000000003</v>
      </c>
      <c r="AB250" s="265">
        <v>1.4</v>
      </c>
      <c r="AC250" s="265">
        <f t="shared" si="49"/>
        <v>56.98</v>
      </c>
      <c r="AD250" s="265">
        <v>1.1000000000000001</v>
      </c>
      <c r="AE250" s="266">
        <v>65.714000000000013</v>
      </c>
      <c r="AF250" s="265">
        <v>1.1000000000000001</v>
      </c>
      <c r="AG250" s="266">
        <f t="shared" si="46"/>
        <v>67.98</v>
      </c>
      <c r="AH250" s="265">
        <f t="shared" si="50"/>
        <v>56.98</v>
      </c>
      <c r="AI250" s="358"/>
      <c r="AJ250" s="405">
        <f t="shared" si="51"/>
        <v>131.42800000000003</v>
      </c>
      <c r="AK250" s="349"/>
      <c r="AL250" s="456">
        <f t="shared" si="52"/>
        <v>203.94</v>
      </c>
      <c r="AM250" s="498"/>
      <c r="AN250" s="330">
        <v>59.74</v>
      </c>
      <c r="AO250" s="330"/>
      <c r="AP250" s="330">
        <v>123.6</v>
      </c>
      <c r="AQ250" s="330"/>
      <c r="AR250" s="467">
        <f t="shared" si="53"/>
        <v>0</v>
      </c>
      <c r="AS250" s="267"/>
      <c r="AT250" s="271"/>
      <c r="AU250" s="271"/>
      <c r="AV250" s="271"/>
      <c r="AW250" s="271"/>
    </row>
    <row r="251" spans="1:49" ht="14.45" customHeight="1" x14ac:dyDescent="0.2">
      <c r="A251" s="262">
        <v>250</v>
      </c>
      <c r="B251" s="255">
        <v>247</v>
      </c>
      <c r="C251" s="256"/>
      <c r="D251" s="257"/>
      <c r="E251" s="258"/>
      <c r="F251" s="263" t="s">
        <v>1536</v>
      </c>
      <c r="G251" s="47">
        <v>16</v>
      </c>
      <c r="H251" s="47" t="s">
        <v>641</v>
      </c>
      <c r="I251" s="435">
        <v>2934</v>
      </c>
      <c r="J251" s="276">
        <v>100421200</v>
      </c>
      <c r="K251" s="434">
        <v>0</v>
      </c>
      <c r="L251" s="434">
        <f t="shared" si="45"/>
        <v>100421200</v>
      </c>
      <c r="M251" s="436" t="s">
        <v>1532</v>
      </c>
      <c r="N251" s="259"/>
      <c r="O251" s="263" t="s">
        <v>9</v>
      </c>
      <c r="P251" s="259" t="s">
        <v>15</v>
      </c>
      <c r="Q251" s="264">
        <v>1</v>
      </c>
      <c r="R251" s="265">
        <v>2</v>
      </c>
      <c r="S251" s="265">
        <f t="shared" si="47"/>
        <v>2.5</v>
      </c>
      <c r="T251" s="265">
        <f t="shared" si="48"/>
        <v>3</v>
      </c>
      <c r="U251" s="265">
        <v>3</v>
      </c>
      <c r="V251" s="265">
        <v>3</v>
      </c>
      <c r="W251" s="265">
        <v>39.75</v>
      </c>
      <c r="X251" s="265">
        <v>56.16</v>
      </c>
      <c r="Y251" s="384">
        <v>59.28</v>
      </c>
      <c r="Z251" s="265">
        <f>'SKLOP A'!J258</f>
        <v>0</v>
      </c>
      <c r="AA251" s="265">
        <v>39.75</v>
      </c>
      <c r="AB251" s="265">
        <v>1.4</v>
      </c>
      <c r="AC251" s="265">
        <f t="shared" si="49"/>
        <v>55.65</v>
      </c>
      <c r="AD251" s="265">
        <v>1.1000000000000001</v>
      </c>
      <c r="AE251" s="266">
        <v>61.776000000000003</v>
      </c>
      <c r="AF251" s="265">
        <v>1.1000000000000001</v>
      </c>
      <c r="AG251" s="266">
        <f t="shared" si="46"/>
        <v>65.208000000000013</v>
      </c>
      <c r="AH251" s="265">
        <f t="shared" si="50"/>
        <v>55.65</v>
      </c>
      <c r="AI251" s="358"/>
      <c r="AJ251" s="405">
        <f t="shared" si="51"/>
        <v>123.55200000000001</v>
      </c>
      <c r="AK251" s="349"/>
      <c r="AL251" s="456">
        <f t="shared" si="52"/>
        <v>195.62400000000002</v>
      </c>
      <c r="AM251" s="498"/>
      <c r="AN251" s="330">
        <v>56.16</v>
      </c>
      <c r="AO251" s="330"/>
      <c r="AP251" s="330">
        <v>118.56</v>
      </c>
      <c r="AQ251" s="330"/>
      <c r="AR251" s="467">
        <f t="shared" si="53"/>
        <v>0</v>
      </c>
      <c r="AS251" s="267"/>
      <c r="AT251" s="271"/>
      <c r="AU251" s="271"/>
      <c r="AV251" s="271"/>
      <c r="AW251" s="271"/>
    </row>
    <row r="252" spans="1:49" ht="14.45" customHeight="1" x14ac:dyDescent="0.2">
      <c r="A252" s="262">
        <v>251</v>
      </c>
      <c r="B252" s="255">
        <v>248</v>
      </c>
      <c r="C252" s="256"/>
      <c r="D252" s="257"/>
      <c r="E252" s="258"/>
      <c r="F252" s="263" t="s">
        <v>1537</v>
      </c>
      <c r="G252" s="47">
        <v>16</v>
      </c>
      <c r="H252" s="47" t="s">
        <v>641</v>
      </c>
      <c r="I252" s="435">
        <v>2930</v>
      </c>
      <c r="J252" s="276">
        <v>100421300</v>
      </c>
      <c r="K252" s="434">
        <v>0</v>
      </c>
      <c r="L252" s="434">
        <f t="shared" si="45"/>
        <v>100421300</v>
      </c>
      <c r="M252" s="436" t="s">
        <v>1533</v>
      </c>
      <c r="N252" s="259"/>
      <c r="O252" s="263" t="s">
        <v>9</v>
      </c>
      <c r="P252" s="259" t="s">
        <v>15</v>
      </c>
      <c r="Q252" s="264">
        <v>1</v>
      </c>
      <c r="R252" s="265">
        <v>2</v>
      </c>
      <c r="S252" s="265">
        <f t="shared" si="47"/>
        <v>2.5</v>
      </c>
      <c r="T252" s="265">
        <f t="shared" si="48"/>
        <v>3</v>
      </c>
      <c r="U252" s="265">
        <v>3</v>
      </c>
      <c r="V252" s="265">
        <v>3</v>
      </c>
      <c r="W252" s="265">
        <v>40.28</v>
      </c>
      <c r="X252" s="265">
        <v>56.7</v>
      </c>
      <c r="Y252" s="384">
        <v>59.85</v>
      </c>
      <c r="Z252" s="265">
        <f>'SKLOP A'!J259</f>
        <v>0</v>
      </c>
      <c r="AA252" s="265">
        <v>40.28</v>
      </c>
      <c r="AB252" s="265">
        <v>1.4</v>
      </c>
      <c r="AC252" s="265">
        <f t="shared" si="49"/>
        <v>56.39</v>
      </c>
      <c r="AD252" s="265">
        <v>1.1000000000000001</v>
      </c>
      <c r="AE252" s="266">
        <v>62.370000000000012</v>
      </c>
      <c r="AF252" s="265">
        <v>1.1000000000000001</v>
      </c>
      <c r="AG252" s="266">
        <f t="shared" si="46"/>
        <v>65.835000000000008</v>
      </c>
      <c r="AH252" s="265">
        <f t="shared" si="50"/>
        <v>56.39</v>
      </c>
      <c r="AI252" s="358"/>
      <c r="AJ252" s="405">
        <f t="shared" si="51"/>
        <v>124.74000000000002</v>
      </c>
      <c r="AK252" s="349"/>
      <c r="AL252" s="456">
        <f t="shared" si="52"/>
        <v>197.50500000000002</v>
      </c>
      <c r="AM252" s="498"/>
      <c r="AN252" s="330">
        <v>56.7</v>
      </c>
      <c r="AO252" s="330"/>
      <c r="AP252" s="330">
        <v>119.7</v>
      </c>
      <c r="AQ252" s="330"/>
      <c r="AR252" s="467">
        <f t="shared" si="53"/>
        <v>0</v>
      </c>
      <c r="AS252" s="267"/>
      <c r="AT252" s="271"/>
      <c r="AU252" s="271"/>
      <c r="AV252" s="271"/>
      <c r="AW252" s="271"/>
    </row>
    <row r="253" spans="1:49" ht="14.45" customHeight="1" x14ac:dyDescent="0.2">
      <c r="A253" s="262">
        <v>252</v>
      </c>
      <c r="B253" s="255">
        <v>249</v>
      </c>
      <c r="C253" s="256"/>
      <c r="D253" s="257"/>
      <c r="E253" s="258"/>
      <c r="F253" s="263" t="s">
        <v>1538</v>
      </c>
      <c r="G253" s="47">
        <v>16</v>
      </c>
      <c r="H253" s="47" t="s">
        <v>641</v>
      </c>
      <c r="I253" s="435">
        <v>2931</v>
      </c>
      <c r="J253" s="276">
        <v>100421400</v>
      </c>
      <c r="K253" s="434">
        <v>0</v>
      </c>
      <c r="L253" s="434">
        <f t="shared" si="45"/>
        <v>100421400</v>
      </c>
      <c r="M253" s="436" t="s">
        <v>1534</v>
      </c>
      <c r="N253" s="259"/>
      <c r="O253" s="263" t="s">
        <v>9</v>
      </c>
      <c r="P253" s="259" t="s">
        <v>15</v>
      </c>
      <c r="Q253" s="264">
        <v>1</v>
      </c>
      <c r="R253" s="265">
        <v>2</v>
      </c>
      <c r="S253" s="265">
        <f t="shared" si="47"/>
        <v>2.5</v>
      </c>
      <c r="T253" s="265">
        <f t="shared" si="48"/>
        <v>3</v>
      </c>
      <c r="U253" s="265">
        <v>3</v>
      </c>
      <c r="V253" s="265">
        <v>3</v>
      </c>
      <c r="W253" s="265">
        <v>63.24</v>
      </c>
      <c r="X253" s="265">
        <v>95.68</v>
      </c>
      <c r="Y253" s="384">
        <v>101.2</v>
      </c>
      <c r="Z253" s="265">
        <f>'SKLOP A'!J260</f>
        <v>0</v>
      </c>
      <c r="AA253" s="265">
        <v>63.24</v>
      </c>
      <c r="AB253" s="265">
        <v>1.4</v>
      </c>
      <c r="AC253" s="265">
        <f t="shared" si="49"/>
        <v>88.54</v>
      </c>
      <c r="AD253" s="265">
        <v>1.1000000000000001</v>
      </c>
      <c r="AE253" s="266">
        <v>105.24800000000002</v>
      </c>
      <c r="AF253" s="265">
        <v>1.1000000000000001</v>
      </c>
      <c r="AG253" s="266">
        <f t="shared" si="46"/>
        <v>111.32000000000001</v>
      </c>
      <c r="AH253" s="265">
        <f t="shared" si="50"/>
        <v>88.54</v>
      </c>
      <c r="AI253" s="358"/>
      <c r="AJ253" s="405">
        <f t="shared" si="51"/>
        <v>210.49600000000004</v>
      </c>
      <c r="AK253" s="349"/>
      <c r="AL253" s="456">
        <f t="shared" si="52"/>
        <v>333.96000000000004</v>
      </c>
      <c r="AM253" s="498"/>
      <c r="AN253" s="330">
        <v>95.68</v>
      </c>
      <c r="AO253" s="330"/>
      <c r="AP253" s="330">
        <v>202.4</v>
      </c>
      <c r="AQ253" s="330"/>
      <c r="AR253" s="467">
        <f t="shared" si="53"/>
        <v>0</v>
      </c>
      <c r="AS253" s="267"/>
      <c r="AT253" s="271"/>
      <c r="AU253" s="271"/>
      <c r="AV253" s="271"/>
      <c r="AW253" s="271"/>
    </row>
    <row r="254" spans="1:49" ht="14.45" customHeight="1" x14ac:dyDescent="0.2">
      <c r="A254" s="262">
        <v>253</v>
      </c>
      <c r="B254" s="255">
        <v>250</v>
      </c>
      <c r="C254" s="256"/>
      <c r="D254" s="257"/>
      <c r="E254" s="258"/>
      <c r="F254" s="263" t="s">
        <v>1539</v>
      </c>
      <c r="G254" s="47">
        <v>16</v>
      </c>
      <c r="H254" s="47" t="s">
        <v>641</v>
      </c>
      <c r="I254" s="435">
        <v>2935</v>
      </c>
      <c r="J254" s="276">
        <v>100421500</v>
      </c>
      <c r="K254" s="434">
        <v>0</v>
      </c>
      <c r="L254" s="434">
        <f t="shared" si="45"/>
        <v>100421500</v>
      </c>
      <c r="M254" s="436" t="s">
        <v>1535</v>
      </c>
      <c r="N254" s="259"/>
      <c r="O254" s="263" t="s">
        <v>9</v>
      </c>
      <c r="P254" s="259" t="s">
        <v>15</v>
      </c>
      <c r="Q254" s="264">
        <v>1</v>
      </c>
      <c r="R254" s="265">
        <v>2</v>
      </c>
      <c r="S254" s="265">
        <f t="shared" si="47"/>
        <v>2.5</v>
      </c>
      <c r="T254" s="265">
        <f t="shared" si="48"/>
        <v>3</v>
      </c>
      <c r="U254" s="265">
        <v>3</v>
      </c>
      <c r="V254" s="265">
        <v>3</v>
      </c>
      <c r="W254" s="265">
        <v>63.75</v>
      </c>
      <c r="X254" s="265">
        <v>96.2</v>
      </c>
      <c r="Y254" s="384">
        <v>101.75</v>
      </c>
      <c r="Z254" s="265">
        <f>'SKLOP A'!J261</f>
        <v>0</v>
      </c>
      <c r="AA254" s="265">
        <v>63.75</v>
      </c>
      <c r="AB254" s="265">
        <v>1.4</v>
      </c>
      <c r="AC254" s="265">
        <f t="shared" si="49"/>
        <v>89.25</v>
      </c>
      <c r="AD254" s="265">
        <v>1.1000000000000001</v>
      </c>
      <c r="AE254" s="266">
        <v>105.82000000000001</v>
      </c>
      <c r="AF254" s="265">
        <v>1.1000000000000001</v>
      </c>
      <c r="AG254" s="266">
        <f t="shared" si="46"/>
        <v>111.92500000000001</v>
      </c>
      <c r="AH254" s="265">
        <f t="shared" si="50"/>
        <v>89.25</v>
      </c>
      <c r="AI254" s="358"/>
      <c r="AJ254" s="405">
        <f t="shared" si="51"/>
        <v>211.64000000000001</v>
      </c>
      <c r="AK254" s="349"/>
      <c r="AL254" s="456">
        <f t="shared" si="52"/>
        <v>335.77500000000003</v>
      </c>
      <c r="AM254" s="498"/>
      <c r="AN254" s="330">
        <v>96.2</v>
      </c>
      <c r="AO254" s="330"/>
      <c r="AP254" s="330">
        <v>203.5</v>
      </c>
      <c r="AQ254" s="330"/>
      <c r="AR254" s="467">
        <f t="shared" si="53"/>
        <v>0</v>
      </c>
      <c r="AS254" s="267"/>
      <c r="AT254" s="271"/>
      <c r="AU254" s="271"/>
      <c r="AV254" s="271"/>
      <c r="AW254" s="271"/>
    </row>
    <row r="255" spans="1:49" ht="14.45" customHeight="1" x14ac:dyDescent="0.2">
      <c r="A255" s="262">
        <v>254</v>
      </c>
      <c r="B255" s="255">
        <v>251</v>
      </c>
      <c r="C255" s="256">
        <v>167</v>
      </c>
      <c r="D255" s="257">
        <v>208</v>
      </c>
      <c r="E255" s="258">
        <v>472</v>
      </c>
      <c r="F255" s="259" t="s">
        <v>466</v>
      </c>
      <c r="G255" s="47">
        <v>17</v>
      </c>
      <c r="H255" s="47" t="s">
        <v>642</v>
      </c>
      <c r="I255" s="303">
        <v>3582</v>
      </c>
      <c r="J255" s="424" t="s">
        <v>467</v>
      </c>
      <c r="K255" s="434">
        <v>0</v>
      </c>
      <c r="L255" s="434">
        <f t="shared" si="45"/>
        <v>100100100</v>
      </c>
      <c r="M255" s="90" t="s">
        <v>468</v>
      </c>
      <c r="N255" s="259"/>
      <c r="O255" s="263" t="s">
        <v>9</v>
      </c>
      <c r="P255" s="259" t="s">
        <v>15</v>
      </c>
      <c r="Q255" s="264">
        <v>1</v>
      </c>
      <c r="R255" s="265">
        <v>2</v>
      </c>
      <c r="S255" s="265">
        <f t="shared" si="47"/>
        <v>2.5</v>
      </c>
      <c r="T255" s="265">
        <f t="shared" si="48"/>
        <v>3</v>
      </c>
      <c r="U255" s="265">
        <v>3</v>
      </c>
      <c r="V255" s="265">
        <v>3</v>
      </c>
      <c r="W255" s="265">
        <v>20</v>
      </c>
      <c r="X255" s="265">
        <v>35.200000000000003</v>
      </c>
      <c r="Y255" s="384">
        <v>36.85</v>
      </c>
      <c r="Z255" s="265">
        <f>'SKLOP A'!J262</f>
        <v>0</v>
      </c>
      <c r="AA255" s="265">
        <v>20</v>
      </c>
      <c r="AB255" s="265">
        <v>1.4</v>
      </c>
      <c r="AC255" s="265">
        <f t="shared" si="49"/>
        <v>28</v>
      </c>
      <c r="AD255" s="265">
        <v>1.1000000000000001</v>
      </c>
      <c r="AE255" s="266">
        <v>38.720000000000006</v>
      </c>
      <c r="AF255" s="265">
        <v>1.1000000000000001</v>
      </c>
      <c r="AG255" s="266">
        <f t="shared" si="46"/>
        <v>40.535000000000004</v>
      </c>
      <c r="AH255" s="265">
        <f t="shared" si="50"/>
        <v>28</v>
      </c>
      <c r="AI255" s="358"/>
      <c r="AJ255" s="405">
        <f t="shared" si="51"/>
        <v>77.440000000000012</v>
      </c>
      <c r="AK255" s="349"/>
      <c r="AL255" s="456">
        <f t="shared" si="52"/>
        <v>121.60500000000002</v>
      </c>
      <c r="AM255" s="498"/>
      <c r="AN255" s="330">
        <v>35.200000000000003</v>
      </c>
      <c r="AO255" s="330"/>
      <c r="AP255" s="330">
        <v>73.7</v>
      </c>
      <c r="AQ255" s="330"/>
      <c r="AR255" s="467">
        <f t="shared" si="53"/>
        <v>0</v>
      </c>
      <c r="AS255" s="267"/>
      <c r="AT255" s="271"/>
      <c r="AU255" s="271"/>
      <c r="AV255" s="271"/>
      <c r="AW255" s="271"/>
    </row>
    <row r="256" spans="1:49" ht="14.45" customHeight="1" x14ac:dyDescent="0.2">
      <c r="A256" s="262">
        <v>255</v>
      </c>
      <c r="B256" s="255">
        <v>252</v>
      </c>
      <c r="C256" s="256">
        <v>168</v>
      </c>
      <c r="D256" s="257">
        <v>209</v>
      </c>
      <c r="E256" s="258">
        <v>473</v>
      </c>
      <c r="F256" s="259" t="s">
        <v>466</v>
      </c>
      <c r="G256" s="47">
        <v>17</v>
      </c>
      <c r="H256" s="47" t="s">
        <v>642</v>
      </c>
      <c r="I256" s="303">
        <v>3583</v>
      </c>
      <c r="J256" s="424" t="s">
        <v>469</v>
      </c>
      <c r="K256" s="434">
        <v>0</v>
      </c>
      <c r="L256" s="434">
        <f t="shared" si="45"/>
        <v>100100200</v>
      </c>
      <c r="M256" s="90" t="s">
        <v>470</v>
      </c>
      <c r="N256" s="259"/>
      <c r="O256" s="263" t="s">
        <v>9</v>
      </c>
      <c r="P256" s="259" t="s">
        <v>15</v>
      </c>
      <c r="Q256" s="264">
        <v>1</v>
      </c>
      <c r="R256" s="265">
        <v>2</v>
      </c>
      <c r="S256" s="265">
        <f t="shared" si="47"/>
        <v>2.5</v>
      </c>
      <c r="T256" s="265">
        <f t="shared" si="48"/>
        <v>3</v>
      </c>
      <c r="U256" s="265">
        <v>3</v>
      </c>
      <c r="V256" s="265">
        <v>3</v>
      </c>
      <c r="W256" s="265">
        <v>22.95</v>
      </c>
      <c r="X256" s="265">
        <v>39.6</v>
      </c>
      <c r="Y256" s="384">
        <v>41.8</v>
      </c>
      <c r="Z256" s="265">
        <f>'SKLOP A'!J263</f>
        <v>0</v>
      </c>
      <c r="AA256" s="265">
        <v>22.95</v>
      </c>
      <c r="AB256" s="265">
        <v>1.4</v>
      </c>
      <c r="AC256" s="265">
        <f t="shared" si="49"/>
        <v>32.130000000000003</v>
      </c>
      <c r="AD256" s="265">
        <v>1.1000000000000001</v>
      </c>
      <c r="AE256" s="266">
        <v>43.56</v>
      </c>
      <c r="AF256" s="265">
        <v>1.1000000000000001</v>
      </c>
      <c r="AG256" s="266">
        <f t="shared" si="46"/>
        <v>45.980000000000004</v>
      </c>
      <c r="AH256" s="265">
        <f t="shared" si="50"/>
        <v>32.130000000000003</v>
      </c>
      <c r="AI256" s="358"/>
      <c r="AJ256" s="405">
        <f t="shared" si="51"/>
        <v>87.12</v>
      </c>
      <c r="AK256" s="349"/>
      <c r="AL256" s="456">
        <f t="shared" si="52"/>
        <v>137.94</v>
      </c>
      <c r="AM256" s="498"/>
      <c r="AN256" s="330">
        <v>39.6</v>
      </c>
      <c r="AO256" s="330"/>
      <c r="AP256" s="330">
        <v>83.6</v>
      </c>
      <c r="AQ256" s="330"/>
      <c r="AR256" s="467">
        <f t="shared" si="53"/>
        <v>0</v>
      </c>
      <c r="AS256" s="267"/>
      <c r="AT256" s="271"/>
      <c r="AU256" s="271"/>
      <c r="AV256" s="271"/>
      <c r="AW256" s="271"/>
    </row>
    <row r="257" spans="1:49" ht="14.45" customHeight="1" x14ac:dyDescent="0.2">
      <c r="A257" s="262">
        <v>256</v>
      </c>
      <c r="B257" s="255">
        <v>253</v>
      </c>
      <c r="C257" s="256">
        <v>169</v>
      </c>
      <c r="D257" s="257">
        <v>210</v>
      </c>
      <c r="E257" s="258">
        <v>474</v>
      </c>
      <c r="F257" s="259" t="s">
        <v>466</v>
      </c>
      <c r="G257" s="47">
        <v>17</v>
      </c>
      <c r="H257" s="47" t="s">
        <v>642</v>
      </c>
      <c r="I257" s="303">
        <v>3585</v>
      </c>
      <c r="J257" s="424" t="s">
        <v>1360</v>
      </c>
      <c r="K257" s="434">
        <v>0</v>
      </c>
      <c r="L257" s="434">
        <f t="shared" si="45"/>
        <v>100100330</v>
      </c>
      <c r="M257" s="90" t="s">
        <v>471</v>
      </c>
      <c r="N257" s="259"/>
      <c r="O257" s="263" t="s">
        <v>9</v>
      </c>
      <c r="P257" s="259" t="s">
        <v>15</v>
      </c>
      <c r="Q257" s="264">
        <v>1</v>
      </c>
      <c r="R257" s="265">
        <v>2</v>
      </c>
      <c r="S257" s="265">
        <f t="shared" si="47"/>
        <v>2.5</v>
      </c>
      <c r="T257" s="265">
        <f t="shared" si="48"/>
        <v>3</v>
      </c>
      <c r="U257" s="265">
        <v>3</v>
      </c>
      <c r="V257" s="265">
        <v>3</v>
      </c>
      <c r="W257" s="265">
        <v>32</v>
      </c>
      <c r="X257" s="265">
        <v>48.95</v>
      </c>
      <c r="Y257" s="384">
        <v>54.45</v>
      </c>
      <c r="Z257" s="265">
        <f>'SKLOP A'!J264</f>
        <v>0</v>
      </c>
      <c r="AA257" s="265">
        <v>32</v>
      </c>
      <c r="AB257" s="265">
        <v>1.4</v>
      </c>
      <c r="AC257" s="265">
        <f t="shared" si="49"/>
        <v>44.8</v>
      </c>
      <c r="AD257" s="265">
        <v>1.1000000000000001</v>
      </c>
      <c r="AE257" s="266">
        <v>53.845000000000006</v>
      </c>
      <c r="AF257" s="265">
        <v>1.1000000000000001</v>
      </c>
      <c r="AG257" s="266">
        <f t="shared" si="46"/>
        <v>59.89500000000001</v>
      </c>
      <c r="AH257" s="265">
        <f t="shared" si="50"/>
        <v>44.8</v>
      </c>
      <c r="AI257" s="358"/>
      <c r="AJ257" s="405">
        <f t="shared" si="51"/>
        <v>107.69000000000001</v>
      </c>
      <c r="AK257" s="349"/>
      <c r="AL257" s="456">
        <f t="shared" si="52"/>
        <v>179.68500000000003</v>
      </c>
      <c r="AM257" s="498"/>
      <c r="AN257" s="330">
        <v>48.95</v>
      </c>
      <c r="AO257" s="330"/>
      <c r="AP257" s="330">
        <v>108.9</v>
      </c>
      <c r="AQ257" s="330"/>
      <c r="AR257" s="467">
        <f t="shared" si="53"/>
        <v>0</v>
      </c>
      <c r="AS257" s="267"/>
      <c r="AT257" s="271"/>
      <c r="AU257" s="271"/>
      <c r="AV257" s="271"/>
      <c r="AW257" s="271"/>
    </row>
    <row r="258" spans="1:49" ht="14.45" customHeight="1" x14ac:dyDescent="0.2">
      <c r="A258" s="262">
        <v>257</v>
      </c>
      <c r="B258" s="255">
        <v>254</v>
      </c>
      <c r="C258" s="256">
        <v>170</v>
      </c>
      <c r="D258" s="257">
        <v>211</v>
      </c>
      <c r="E258" s="258">
        <v>475</v>
      </c>
      <c r="F258" s="259" t="s">
        <v>466</v>
      </c>
      <c r="G258" s="47">
        <v>17</v>
      </c>
      <c r="H258" s="47" t="s">
        <v>642</v>
      </c>
      <c r="I258" s="303">
        <v>3587</v>
      </c>
      <c r="J258" s="424" t="s">
        <v>472</v>
      </c>
      <c r="K258" s="434">
        <v>0</v>
      </c>
      <c r="L258" s="434">
        <f t="shared" si="45"/>
        <v>100100400</v>
      </c>
      <c r="M258" s="90" t="s">
        <v>473</v>
      </c>
      <c r="N258" s="259"/>
      <c r="O258" s="263" t="s">
        <v>9</v>
      </c>
      <c r="P258" s="259" t="s">
        <v>15</v>
      </c>
      <c r="Q258" s="264">
        <v>1</v>
      </c>
      <c r="R258" s="265">
        <v>2</v>
      </c>
      <c r="S258" s="265">
        <f t="shared" si="47"/>
        <v>2.5</v>
      </c>
      <c r="T258" s="265">
        <f t="shared" si="48"/>
        <v>3</v>
      </c>
      <c r="U258" s="265">
        <v>3</v>
      </c>
      <c r="V258" s="265">
        <v>3</v>
      </c>
      <c r="W258" s="265">
        <v>39.5</v>
      </c>
      <c r="X258" s="265">
        <v>59.4</v>
      </c>
      <c r="Y258" s="384">
        <v>62.7</v>
      </c>
      <c r="Z258" s="265">
        <f>'SKLOP A'!J265</f>
        <v>0</v>
      </c>
      <c r="AA258" s="265">
        <v>39.5</v>
      </c>
      <c r="AB258" s="265">
        <v>1.4</v>
      </c>
      <c r="AC258" s="265">
        <f t="shared" si="49"/>
        <v>55.3</v>
      </c>
      <c r="AD258" s="265">
        <v>1.1000000000000001</v>
      </c>
      <c r="AE258" s="266">
        <v>65.34</v>
      </c>
      <c r="AF258" s="265">
        <v>1.1000000000000001</v>
      </c>
      <c r="AG258" s="266">
        <f t="shared" si="46"/>
        <v>68.970000000000013</v>
      </c>
      <c r="AH258" s="265">
        <f t="shared" si="50"/>
        <v>55.3</v>
      </c>
      <c r="AI258" s="358"/>
      <c r="AJ258" s="405">
        <f t="shared" si="51"/>
        <v>130.68</v>
      </c>
      <c r="AK258" s="349"/>
      <c r="AL258" s="456">
        <f t="shared" si="52"/>
        <v>206.91000000000003</v>
      </c>
      <c r="AM258" s="498"/>
      <c r="AN258" s="330">
        <v>59.4</v>
      </c>
      <c r="AO258" s="330"/>
      <c r="AP258" s="330">
        <v>125.4</v>
      </c>
      <c r="AQ258" s="330"/>
      <c r="AR258" s="467">
        <f t="shared" si="53"/>
        <v>0</v>
      </c>
      <c r="AS258" s="267"/>
      <c r="AT258" s="271"/>
      <c r="AU258" s="271"/>
      <c r="AV258" s="271"/>
      <c r="AW258" s="271"/>
    </row>
    <row r="259" spans="1:49" ht="14.45" customHeight="1" x14ac:dyDescent="0.2">
      <c r="A259" s="262">
        <v>258</v>
      </c>
      <c r="B259" s="255">
        <v>255</v>
      </c>
      <c r="C259" s="256">
        <v>171</v>
      </c>
      <c r="D259" s="257">
        <v>212</v>
      </c>
      <c r="E259" s="258">
        <v>123</v>
      </c>
      <c r="F259" s="259" t="s">
        <v>63</v>
      </c>
      <c r="G259" s="47">
        <v>18</v>
      </c>
      <c r="H259" s="47" t="s">
        <v>625</v>
      </c>
      <c r="I259" s="303">
        <v>2817</v>
      </c>
      <c r="J259" s="424" t="s">
        <v>64</v>
      </c>
      <c r="K259" s="434">
        <v>0</v>
      </c>
      <c r="L259" s="434">
        <f t="shared" si="45"/>
        <v>200110000</v>
      </c>
      <c r="M259" s="90" t="s">
        <v>65</v>
      </c>
      <c r="N259" s="259"/>
      <c r="O259" s="263" t="s">
        <v>9</v>
      </c>
      <c r="P259" s="259" t="s">
        <v>15</v>
      </c>
      <c r="Q259" s="264">
        <v>10</v>
      </c>
      <c r="R259" s="265">
        <v>20</v>
      </c>
      <c r="S259" s="265">
        <f t="shared" si="47"/>
        <v>25</v>
      </c>
      <c r="T259" s="265">
        <f t="shared" si="48"/>
        <v>25</v>
      </c>
      <c r="U259" s="265">
        <v>25</v>
      </c>
      <c r="V259" s="265">
        <v>25</v>
      </c>
      <c r="W259" s="265">
        <v>79.8</v>
      </c>
      <c r="X259" s="265">
        <v>95.55</v>
      </c>
      <c r="Y259" s="384">
        <v>107.42</v>
      </c>
      <c r="Z259" s="265">
        <f>'SKLOP A'!J266</f>
        <v>0</v>
      </c>
      <c r="AA259" s="265">
        <v>79.8</v>
      </c>
      <c r="AB259" s="265">
        <v>1.4</v>
      </c>
      <c r="AC259" s="265">
        <f t="shared" si="49"/>
        <v>111.72</v>
      </c>
      <c r="AD259" s="265">
        <v>1.1000000000000001</v>
      </c>
      <c r="AE259" s="266">
        <v>105.105</v>
      </c>
      <c r="AF259" s="265">
        <v>1.1000000000000001</v>
      </c>
      <c r="AG259" s="266">
        <f t="shared" si="46"/>
        <v>118.16200000000001</v>
      </c>
      <c r="AH259" s="265">
        <f t="shared" si="50"/>
        <v>1117.2</v>
      </c>
      <c r="AI259" s="358"/>
      <c r="AJ259" s="405">
        <f t="shared" si="51"/>
        <v>2102.1</v>
      </c>
      <c r="AK259" s="349"/>
      <c r="AL259" s="456">
        <f t="shared" si="52"/>
        <v>2954.05</v>
      </c>
      <c r="AM259" s="498"/>
      <c r="AN259" s="330">
        <v>955.5</v>
      </c>
      <c r="AO259" s="330"/>
      <c r="AP259" s="330">
        <v>2148.4</v>
      </c>
      <c r="AQ259" s="330"/>
      <c r="AR259" s="467">
        <f t="shared" si="53"/>
        <v>0</v>
      </c>
      <c r="AS259" s="267"/>
      <c r="AT259" s="271"/>
      <c r="AU259" s="271"/>
      <c r="AV259" s="271"/>
      <c r="AW259" s="271"/>
    </row>
    <row r="260" spans="1:49" ht="14.45" customHeight="1" x14ac:dyDescent="0.2">
      <c r="A260" s="262">
        <v>259</v>
      </c>
      <c r="B260" s="255">
        <v>256</v>
      </c>
      <c r="C260" s="256">
        <v>172</v>
      </c>
      <c r="D260" s="257">
        <v>213</v>
      </c>
      <c r="E260" s="258">
        <v>124</v>
      </c>
      <c r="F260" s="259" t="s">
        <v>63</v>
      </c>
      <c r="G260" s="47">
        <v>18</v>
      </c>
      <c r="H260" s="47" t="s">
        <v>625</v>
      </c>
      <c r="I260" s="303">
        <v>2813</v>
      </c>
      <c r="J260" s="424" t="s">
        <v>67</v>
      </c>
      <c r="K260" s="434">
        <v>0</v>
      </c>
      <c r="L260" s="434">
        <f t="shared" si="45"/>
        <v>200110300</v>
      </c>
      <c r="M260" s="90" t="s">
        <v>68</v>
      </c>
      <c r="N260" s="259"/>
      <c r="O260" s="263" t="s">
        <v>9</v>
      </c>
      <c r="P260" s="259" t="s">
        <v>15</v>
      </c>
      <c r="Q260" s="264">
        <v>15</v>
      </c>
      <c r="R260" s="265">
        <v>30</v>
      </c>
      <c r="S260" s="265">
        <f t="shared" si="47"/>
        <v>37.5</v>
      </c>
      <c r="T260" s="265">
        <f t="shared" si="48"/>
        <v>38</v>
      </c>
      <c r="U260" s="265">
        <v>38</v>
      </c>
      <c r="V260" s="265">
        <v>38</v>
      </c>
      <c r="W260" s="265">
        <v>104.91</v>
      </c>
      <c r="X260" s="265">
        <v>125.6</v>
      </c>
      <c r="Y260" s="384">
        <v>137.76</v>
      </c>
      <c r="Z260" s="265">
        <f>'SKLOP A'!J267</f>
        <v>0</v>
      </c>
      <c r="AA260" s="265">
        <v>104.91</v>
      </c>
      <c r="AB260" s="265">
        <v>1.4</v>
      </c>
      <c r="AC260" s="265">
        <f t="shared" si="49"/>
        <v>146.87</v>
      </c>
      <c r="AD260" s="265">
        <v>1.1000000000000001</v>
      </c>
      <c r="AE260" s="266">
        <v>138.16</v>
      </c>
      <c r="AF260" s="265">
        <v>1.1000000000000001</v>
      </c>
      <c r="AG260" s="266">
        <f t="shared" si="46"/>
        <v>151.536</v>
      </c>
      <c r="AH260" s="265">
        <f t="shared" si="50"/>
        <v>2203.0500000000002</v>
      </c>
      <c r="AI260" s="358"/>
      <c r="AJ260" s="405">
        <f t="shared" si="51"/>
        <v>4144.8</v>
      </c>
      <c r="AK260" s="349"/>
      <c r="AL260" s="456">
        <f t="shared" si="52"/>
        <v>5758.3680000000004</v>
      </c>
      <c r="AM260" s="498"/>
      <c r="AN260" s="330">
        <v>1884</v>
      </c>
      <c r="AO260" s="330"/>
      <c r="AP260" s="330">
        <v>4132.7999999999993</v>
      </c>
      <c r="AQ260" s="330"/>
      <c r="AR260" s="467">
        <f t="shared" si="53"/>
        <v>0</v>
      </c>
      <c r="AS260" s="267"/>
      <c r="AT260" s="271"/>
      <c r="AU260" s="271"/>
      <c r="AV260" s="271"/>
      <c r="AW260" s="271"/>
    </row>
    <row r="261" spans="1:49" ht="14.45" customHeight="1" x14ac:dyDescent="0.2">
      <c r="A261" s="262">
        <v>260</v>
      </c>
      <c r="B261" s="255">
        <v>257</v>
      </c>
      <c r="C261" s="256">
        <v>173</v>
      </c>
      <c r="D261" s="257">
        <v>214</v>
      </c>
      <c r="E261" s="258">
        <v>125</v>
      </c>
      <c r="F261" s="259" t="s">
        <v>63</v>
      </c>
      <c r="G261" s="47">
        <v>18</v>
      </c>
      <c r="H261" s="47" t="s">
        <v>625</v>
      </c>
      <c r="I261" s="303">
        <v>2993</v>
      </c>
      <c r="J261" s="424" t="s">
        <v>69</v>
      </c>
      <c r="K261" s="434">
        <v>0</v>
      </c>
      <c r="L261" s="434">
        <f t="shared" si="45"/>
        <v>200110600</v>
      </c>
      <c r="M261" s="90" t="s">
        <v>70</v>
      </c>
      <c r="N261" s="259"/>
      <c r="O261" s="263" t="s">
        <v>9</v>
      </c>
      <c r="P261" s="259" t="s">
        <v>15</v>
      </c>
      <c r="Q261" s="264">
        <v>4</v>
      </c>
      <c r="R261" s="265">
        <v>8</v>
      </c>
      <c r="S261" s="265">
        <f t="shared" si="47"/>
        <v>10</v>
      </c>
      <c r="T261" s="265">
        <f t="shared" si="48"/>
        <v>10</v>
      </c>
      <c r="U261" s="265">
        <v>10</v>
      </c>
      <c r="V261" s="265">
        <v>10</v>
      </c>
      <c r="W261" s="265">
        <v>115.44</v>
      </c>
      <c r="X261" s="265">
        <v>138</v>
      </c>
      <c r="Y261" s="384">
        <v>151.29</v>
      </c>
      <c r="Z261" s="265">
        <f>'SKLOP A'!J268</f>
        <v>0</v>
      </c>
      <c r="AA261" s="265">
        <v>115.44</v>
      </c>
      <c r="AB261" s="265">
        <v>1.4</v>
      </c>
      <c r="AC261" s="265">
        <f t="shared" si="49"/>
        <v>161.62</v>
      </c>
      <c r="AD261" s="265">
        <v>1.1000000000000001</v>
      </c>
      <c r="AE261" s="266">
        <v>151.80000000000001</v>
      </c>
      <c r="AF261" s="265">
        <v>1.1000000000000001</v>
      </c>
      <c r="AG261" s="266">
        <f t="shared" si="46"/>
        <v>166.41900000000001</v>
      </c>
      <c r="AH261" s="265">
        <f t="shared" si="50"/>
        <v>646.48</v>
      </c>
      <c r="AI261" s="358"/>
      <c r="AJ261" s="405">
        <f t="shared" si="51"/>
        <v>1214.4000000000001</v>
      </c>
      <c r="AK261" s="349"/>
      <c r="AL261" s="456">
        <f t="shared" si="52"/>
        <v>1664.19</v>
      </c>
      <c r="AM261" s="498"/>
      <c r="AN261" s="330">
        <v>552</v>
      </c>
      <c r="AO261" s="330"/>
      <c r="AP261" s="330">
        <v>1210.32</v>
      </c>
      <c r="AQ261" s="330"/>
      <c r="AR261" s="467">
        <f t="shared" si="53"/>
        <v>0</v>
      </c>
      <c r="AS261" s="267"/>
      <c r="AT261" s="271"/>
      <c r="AU261" s="271"/>
      <c r="AV261" s="271"/>
      <c r="AW261" s="271"/>
    </row>
    <row r="262" spans="1:49" ht="14.45" customHeight="1" x14ac:dyDescent="0.2">
      <c r="A262" s="262">
        <v>261</v>
      </c>
      <c r="B262" s="255">
        <v>258</v>
      </c>
      <c r="C262" s="256">
        <v>174</v>
      </c>
      <c r="D262" s="257">
        <v>215</v>
      </c>
      <c r="E262" s="258">
        <v>126</v>
      </c>
      <c r="F262" s="259" t="s">
        <v>63</v>
      </c>
      <c r="G262" s="20">
        <v>18</v>
      </c>
      <c r="H262" s="47" t="s">
        <v>625</v>
      </c>
      <c r="I262" s="260">
        <v>2904</v>
      </c>
      <c r="J262" s="261" t="s">
        <v>71</v>
      </c>
      <c r="K262" s="262">
        <v>0</v>
      </c>
      <c r="L262" s="262">
        <f t="shared" si="45"/>
        <v>200110900</v>
      </c>
      <c r="M262" s="259" t="s">
        <v>72</v>
      </c>
      <c r="N262" s="259"/>
      <c r="O262" s="263" t="s">
        <v>9</v>
      </c>
      <c r="P262" s="259" t="s">
        <v>15</v>
      </c>
      <c r="Q262" s="264">
        <v>11</v>
      </c>
      <c r="R262" s="265">
        <v>22</v>
      </c>
      <c r="S262" s="265">
        <f t="shared" si="47"/>
        <v>27.5</v>
      </c>
      <c r="T262" s="265">
        <f t="shared" si="48"/>
        <v>28</v>
      </c>
      <c r="U262" s="265">
        <v>28</v>
      </c>
      <c r="V262" s="265">
        <v>28</v>
      </c>
      <c r="W262" s="265">
        <v>138.44999999999999</v>
      </c>
      <c r="X262" s="265">
        <v>165.6</v>
      </c>
      <c r="Y262" s="384">
        <v>181.63</v>
      </c>
      <c r="Z262" s="265">
        <f>'SKLOP A'!J269</f>
        <v>0</v>
      </c>
      <c r="AA262" s="265">
        <v>138.44999999999999</v>
      </c>
      <c r="AB262" s="265">
        <v>1.4</v>
      </c>
      <c r="AC262" s="265">
        <f t="shared" si="49"/>
        <v>193.83</v>
      </c>
      <c r="AD262" s="265">
        <v>1.1000000000000001</v>
      </c>
      <c r="AE262" s="266">
        <v>182.16</v>
      </c>
      <c r="AF262" s="265">
        <v>1.1000000000000001</v>
      </c>
      <c r="AG262" s="266">
        <f t="shared" si="46"/>
        <v>199.79300000000001</v>
      </c>
      <c r="AH262" s="265">
        <f t="shared" si="50"/>
        <v>2132.13</v>
      </c>
      <c r="AI262" s="358"/>
      <c r="AJ262" s="405">
        <f t="shared" si="51"/>
        <v>4007.52</v>
      </c>
      <c r="AK262" s="349"/>
      <c r="AL262" s="456">
        <f t="shared" si="52"/>
        <v>5594.2039999999997</v>
      </c>
      <c r="AM262" s="498"/>
      <c r="AN262" s="330">
        <v>1821.6</v>
      </c>
      <c r="AO262" s="330"/>
      <c r="AP262" s="330">
        <v>3995.8599999999997</v>
      </c>
      <c r="AQ262" s="330"/>
      <c r="AR262" s="467">
        <f t="shared" si="53"/>
        <v>0</v>
      </c>
      <c r="AS262" s="267"/>
      <c r="AT262" s="271"/>
      <c r="AU262" s="271"/>
      <c r="AV262" s="271"/>
      <c r="AW262" s="271"/>
    </row>
    <row r="263" spans="1:49" ht="14.45" customHeight="1" x14ac:dyDescent="0.2">
      <c r="A263" s="262">
        <v>262</v>
      </c>
      <c r="B263" s="255">
        <v>259</v>
      </c>
      <c r="C263" s="256">
        <v>175</v>
      </c>
      <c r="D263" s="257">
        <v>216</v>
      </c>
      <c r="E263" s="258">
        <v>127</v>
      </c>
      <c r="F263" s="259" t="s">
        <v>63</v>
      </c>
      <c r="G263" s="20">
        <v>18</v>
      </c>
      <c r="H263" s="47" t="s">
        <v>625</v>
      </c>
      <c r="I263" s="260">
        <v>2836</v>
      </c>
      <c r="J263" s="261" t="s">
        <v>73</v>
      </c>
      <c r="K263" s="262">
        <v>0</v>
      </c>
      <c r="L263" s="262">
        <f t="shared" si="45"/>
        <v>200111200</v>
      </c>
      <c r="M263" s="259" t="s">
        <v>74</v>
      </c>
      <c r="N263" s="259"/>
      <c r="O263" s="263" t="s">
        <v>9</v>
      </c>
      <c r="P263" s="259" t="s">
        <v>15</v>
      </c>
      <c r="Q263" s="264">
        <v>3</v>
      </c>
      <c r="R263" s="265">
        <v>6</v>
      </c>
      <c r="S263" s="265">
        <f t="shared" si="47"/>
        <v>7.5</v>
      </c>
      <c r="T263" s="265">
        <f t="shared" si="48"/>
        <v>8</v>
      </c>
      <c r="U263" s="265">
        <v>8</v>
      </c>
      <c r="V263" s="265">
        <v>8</v>
      </c>
      <c r="W263" s="265">
        <v>193.2</v>
      </c>
      <c r="X263" s="265">
        <v>235.06</v>
      </c>
      <c r="Y263" s="384">
        <v>261.82</v>
      </c>
      <c r="Z263" s="265">
        <f>'SKLOP A'!J270</f>
        <v>0</v>
      </c>
      <c r="AA263" s="265">
        <v>193.2</v>
      </c>
      <c r="AB263" s="265">
        <v>1.4</v>
      </c>
      <c r="AC263" s="265">
        <f t="shared" si="49"/>
        <v>270.48</v>
      </c>
      <c r="AD263" s="265">
        <v>1.1000000000000001</v>
      </c>
      <c r="AE263" s="266">
        <v>258.56600000000003</v>
      </c>
      <c r="AF263" s="265">
        <v>1.1000000000000001</v>
      </c>
      <c r="AG263" s="266">
        <f t="shared" si="46"/>
        <v>288.00200000000001</v>
      </c>
      <c r="AH263" s="265">
        <f t="shared" si="50"/>
        <v>811.44</v>
      </c>
      <c r="AI263" s="358"/>
      <c r="AJ263" s="405">
        <f t="shared" si="51"/>
        <v>1551.3960000000002</v>
      </c>
      <c r="AK263" s="349"/>
      <c r="AL263" s="456">
        <f t="shared" si="52"/>
        <v>2304.0160000000001</v>
      </c>
      <c r="AM263" s="498"/>
      <c r="AN263" s="330">
        <v>705.18000000000006</v>
      </c>
      <c r="AO263" s="330"/>
      <c r="AP263" s="330">
        <v>1570.92</v>
      </c>
      <c r="AQ263" s="330"/>
      <c r="AR263" s="467">
        <f t="shared" si="53"/>
        <v>0</v>
      </c>
      <c r="AS263" s="267"/>
      <c r="AT263" s="271"/>
      <c r="AU263" s="271"/>
      <c r="AV263" s="271"/>
      <c r="AW263" s="271"/>
    </row>
    <row r="264" spans="1:49" ht="14.45" customHeight="1" x14ac:dyDescent="0.2">
      <c r="A264" s="262">
        <v>263</v>
      </c>
      <c r="B264" s="255">
        <v>260</v>
      </c>
      <c r="C264" s="256">
        <v>176</v>
      </c>
      <c r="D264" s="257">
        <v>217</v>
      </c>
      <c r="E264" s="258">
        <v>128</v>
      </c>
      <c r="F264" s="259" t="s">
        <v>63</v>
      </c>
      <c r="G264" s="20">
        <v>18</v>
      </c>
      <c r="H264" s="47" t="s">
        <v>625</v>
      </c>
      <c r="I264" s="260">
        <v>2837</v>
      </c>
      <c r="J264" s="261" t="s">
        <v>75</v>
      </c>
      <c r="K264" s="262">
        <v>0</v>
      </c>
      <c r="L264" s="262">
        <f t="shared" si="45"/>
        <v>200111500</v>
      </c>
      <c r="M264" s="259" t="s">
        <v>76</v>
      </c>
      <c r="N264" s="259"/>
      <c r="O264" s="263" t="s">
        <v>9</v>
      </c>
      <c r="P264" s="259" t="s">
        <v>15</v>
      </c>
      <c r="Q264" s="264">
        <v>5</v>
      </c>
      <c r="R264" s="265">
        <v>10</v>
      </c>
      <c r="S264" s="265">
        <f t="shared" si="47"/>
        <v>12.5</v>
      </c>
      <c r="T264" s="265">
        <f t="shared" si="48"/>
        <v>13</v>
      </c>
      <c r="U264" s="265">
        <v>13</v>
      </c>
      <c r="V264" s="265">
        <v>13</v>
      </c>
      <c r="W264" s="265">
        <v>189.07</v>
      </c>
      <c r="X264" s="265">
        <v>229.52</v>
      </c>
      <c r="Y264" s="384">
        <v>258.39999999999998</v>
      </c>
      <c r="Z264" s="265">
        <f>'SKLOP A'!J271</f>
        <v>0</v>
      </c>
      <c r="AA264" s="265">
        <v>189.07</v>
      </c>
      <c r="AB264" s="265">
        <v>1.4</v>
      </c>
      <c r="AC264" s="265">
        <f t="shared" si="49"/>
        <v>264.7</v>
      </c>
      <c r="AD264" s="265">
        <v>1.1000000000000001</v>
      </c>
      <c r="AE264" s="266">
        <v>252.47200000000004</v>
      </c>
      <c r="AF264" s="265">
        <v>1.1000000000000001</v>
      </c>
      <c r="AG264" s="266">
        <f t="shared" si="46"/>
        <v>284.24</v>
      </c>
      <c r="AH264" s="265">
        <f t="shared" si="50"/>
        <v>1323.5</v>
      </c>
      <c r="AI264" s="358"/>
      <c r="AJ264" s="405">
        <f t="shared" si="51"/>
        <v>2524.7200000000003</v>
      </c>
      <c r="AK264" s="349"/>
      <c r="AL264" s="456">
        <f t="shared" si="52"/>
        <v>3695.12</v>
      </c>
      <c r="AM264" s="498"/>
      <c r="AN264" s="330">
        <v>1147.6000000000001</v>
      </c>
      <c r="AO264" s="330"/>
      <c r="AP264" s="330">
        <v>2584</v>
      </c>
      <c r="AQ264" s="330"/>
      <c r="AR264" s="467">
        <f t="shared" si="53"/>
        <v>0</v>
      </c>
      <c r="AS264" s="267"/>
      <c r="AT264" s="271"/>
      <c r="AU264" s="271"/>
      <c r="AV264" s="271"/>
      <c r="AW264" s="271"/>
    </row>
    <row r="265" spans="1:49" ht="14.45" customHeight="1" x14ac:dyDescent="0.2">
      <c r="A265" s="262">
        <v>264</v>
      </c>
      <c r="B265" s="255">
        <v>261</v>
      </c>
      <c r="C265" s="256">
        <v>177</v>
      </c>
      <c r="D265" s="257">
        <v>218</v>
      </c>
      <c r="E265" s="258">
        <v>129</v>
      </c>
      <c r="F265" s="259" t="s">
        <v>63</v>
      </c>
      <c r="G265" s="20">
        <v>18</v>
      </c>
      <c r="H265" s="47" t="s">
        <v>625</v>
      </c>
      <c r="I265" s="260">
        <v>2838</v>
      </c>
      <c r="J265" s="261" t="s">
        <v>77</v>
      </c>
      <c r="K265" s="262">
        <v>0</v>
      </c>
      <c r="L265" s="262">
        <f t="shared" si="45"/>
        <v>200111820</v>
      </c>
      <c r="M265" s="259" t="s">
        <v>78</v>
      </c>
      <c r="N265" s="259"/>
      <c r="O265" s="263" t="s">
        <v>9</v>
      </c>
      <c r="P265" s="259" t="s">
        <v>15</v>
      </c>
      <c r="Q265" s="264">
        <v>2</v>
      </c>
      <c r="R265" s="265">
        <v>4</v>
      </c>
      <c r="S265" s="265">
        <f t="shared" si="47"/>
        <v>5</v>
      </c>
      <c r="T265" s="265">
        <f t="shared" si="48"/>
        <v>5</v>
      </c>
      <c r="U265" s="265">
        <v>5</v>
      </c>
      <c r="V265" s="265">
        <v>5</v>
      </c>
      <c r="W265" s="265">
        <v>268.06</v>
      </c>
      <c r="X265" s="265">
        <v>332.32</v>
      </c>
      <c r="Y265" s="384">
        <v>371.35</v>
      </c>
      <c r="Z265" s="265">
        <f>'SKLOP A'!J272</f>
        <v>0</v>
      </c>
      <c r="AA265" s="265">
        <v>268.06</v>
      </c>
      <c r="AB265" s="265">
        <v>1.4</v>
      </c>
      <c r="AC265" s="265">
        <f t="shared" si="49"/>
        <v>375.28</v>
      </c>
      <c r="AD265" s="265">
        <v>1.1000000000000001</v>
      </c>
      <c r="AE265" s="266">
        <v>365.55200000000002</v>
      </c>
      <c r="AF265" s="265">
        <v>1.1000000000000001</v>
      </c>
      <c r="AG265" s="266">
        <f t="shared" si="46"/>
        <v>408.48500000000007</v>
      </c>
      <c r="AH265" s="265">
        <f t="shared" si="50"/>
        <v>750.56</v>
      </c>
      <c r="AI265" s="358"/>
      <c r="AJ265" s="405">
        <f t="shared" si="51"/>
        <v>1462.2080000000001</v>
      </c>
      <c r="AK265" s="349"/>
      <c r="AL265" s="456">
        <f t="shared" si="52"/>
        <v>2042.4250000000004</v>
      </c>
      <c r="AM265" s="498"/>
      <c r="AN265" s="330">
        <v>664.64</v>
      </c>
      <c r="AO265" s="330"/>
      <c r="AP265" s="330">
        <v>1485.4</v>
      </c>
      <c r="AQ265" s="330"/>
      <c r="AR265" s="467">
        <f t="shared" si="53"/>
        <v>0</v>
      </c>
      <c r="AS265" s="267"/>
      <c r="AT265" s="271"/>
      <c r="AU265" s="271"/>
      <c r="AV265" s="271"/>
      <c r="AW265" s="271"/>
    </row>
    <row r="266" spans="1:49" ht="14.45" customHeight="1" x14ac:dyDescent="0.2">
      <c r="A266" s="262">
        <v>265</v>
      </c>
      <c r="B266" s="255">
        <v>262</v>
      </c>
      <c r="C266" s="256">
        <v>178</v>
      </c>
      <c r="D266" s="257">
        <v>219</v>
      </c>
      <c r="E266" s="258">
        <v>130</v>
      </c>
      <c r="F266" s="259" t="s">
        <v>63</v>
      </c>
      <c r="G266" s="20">
        <v>18</v>
      </c>
      <c r="H266" s="47" t="s">
        <v>625</v>
      </c>
      <c r="I266" s="260">
        <v>2362</v>
      </c>
      <c r="J266" s="261" t="s">
        <v>1361</v>
      </c>
      <c r="K266" s="262">
        <v>0</v>
      </c>
      <c r="L266" s="262">
        <f t="shared" si="45"/>
        <v>200112120</v>
      </c>
      <c r="M266" s="259" t="s">
        <v>79</v>
      </c>
      <c r="N266" s="259"/>
      <c r="O266" s="263" t="s">
        <v>9</v>
      </c>
      <c r="P266" s="259" t="s">
        <v>15</v>
      </c>
      <c r="Q266" s="264">
        <v>1</v>
      </c>
      <c r="R266" s="265">
        <v>2</v>
      </c>
      <c r="S266" s="265">
        <f t="shared" si="47"/>
        <v>2.5</v>
      </c>
      <c r="T266" s="265">
        <f t="shared" si="48"/>
        <v>3</v>
      </c>
      <c r="U266" s="265">
        <v>3</v>
      </c>
      <c r="V266" s="265">
        <v>3</v>
      </c>
      <c r="W266" s="265">
        <v>276.89999999999998</v>
      </c>
      <c r="X266" s="265">
        <v>341.55</v>
      </c>
      <c r="Y266" s="384">
        <v>398.7</v>
      </c>
      <c r="Z266" s="265">
        <f>'SKLOP A'!J273</f>
        <v>0</v>
      </c>
      <c r="AA266" s="265">
        <v>276.89999999999998</v>
      </c>
      <c r="AB266" s="265">
        <v>1.4</v>
      </c>
      <c r="AC266" s="265">
        <f t="shared" si="49"/>
        <v>387.66</v>
      </c>
      <c r="AD266" s="265">
        <v>1.1000000000000001</v>
      </c>
      <c r="AE266" s="266">
        <v>375.70500000000004</v>
      </c>
      <c r="AF266" s="265">
        <v>1.1000000000000001</v>
      </c>
      <c r="AG266" s="266">
        <f t="shared" si="46"/>
        <v>438.57000000000005</v>
      </c>
      <c r="AH266" s="265">
        <f t="shared" si="50"/>
        <v>387.66</v>
      </c>
      <c r="AI266" s="358"/>
      <c r="AJ266" s="405">
        <f t="shared" si="51"/>
        <v>751.41000000000008</v>
      </c>
      <c r="AK266" s="349"/>
      <c r="AL266" s="456">
        <f t="shared" si="52"/>
        <v>1315.71</v>
      </c>
      <c r="AM266" s="498"/>
      <c r="AN266" s="330">
        <v>341.55</v>
      </c>
      <c r="AO266" s="330"/>
      <c r="AP266" s="330">
        <v>797.4</v>
      </c>
      <c r="AQ266" s="330"/>
      <c r="AR266" s="467">
        <f t="shared" si="53"/>
        <v>0</v>
      </c>
      <c r="AS266" s="267"/>
      <c r="AT266" s="271"/>
      <c r="AU266" s="271"/>
      <c r="AV266" s="271"/>
      <c r="AW266" s="271"/>
    </row>
    <row r="267" spans="1:49" ht="14.45" customHeight="1" x14ac:dyDescent="0.2">
      <c r="A267" s="262">
        <v>266</v>
      </c>
      <c r="B267" s="255">
        <v>263</v>
      </c>
      <c r="C267" s="256">
        <v>179</v>
      </c>
      <c r="D267" s="257">
        <v>220</v>
      </c>
      <c r="E267" s="258">
        <v>131</v>
      </c>
      <c r="F267" s="259" t="s">
        <v>63</v>
      </c>
      <c r="G267" s="20">
        <v>18</v>
      </c>
      <c r="H267" s="47" t="s">
        <v>625</v>
      </c>
      <c r="I267" s="260">
        <v>2808</v>
      </c>
      <c r="J267" s="261" t="s">
        <v>80</v>
      </c>
      <c r="K267" s="262">
        <v>0</v>
      </c>
      <c r="L267" s="262">
        <f t="shared" si="45"/>
        <v>200115000</v>
      </c>
      <c r="M267" s="259" t="s">
        <v>81</v>
      </c>
      <c r="N267" s="259"/>
      <c r="O267" s="263" t="s">
        <v>9</v>
      </c>
      <c r="P267" s="259" t="s">
        <v>15</v>
      </c>
      <c r="Q267" s="264">
        <v>1</v>
      </c>
      <c r="R267" s="265">
        <v>2</v>
      </c>
      <c r="S267" s="265">
        <f t="shared" si="47"/>
        <v>2.5</v>
      </c>
      <c r="T267" s="265">
        <f t="shared" si="48"/>
        <v>3</v>
      </c>
      <c r="U267" s="265">
        <v>3</v>
      </c>
      <c r="V267" s="265">
        <v>3</v>
      </c>
      <c r="W267" s="265">
        <v>79.3</v>
      </c>
      <c r="X267" s="265">
        <v>95.47</v>
      </c>
      <c r="Y267" s="384">
        <v>106.75</v>
      </c>
      <c r="Z267" s="265">
        <f>'SKLOP A'!J274</f>
        <v>0</v>
      </c>
      <c r="AA267" s="265">
        <v>79.3</v>
      </c>
      <c r="AB267" s="265">
        <v>1.4</v>
      </c>
      <c r="AC267" s="265">
        <f t="shared" si="49"/>
        <v>111.02</v>
      </c>
      <c r="AD267" s="265">
        <v>1.1000000000000001</v>
      </c>
      <c r="AE267" s="266">
        <v>105.01700000000001</v>
      </c>
      <c r="AF267" s="265">
        <v>1.1000000000000001</v>
      </c>
      <c r="AG267" s="266">
        <f t="shared" si="46"/>
        <v>117.42500000000001</v>
      </c>
      <c r="AH267" s="265">
        <f t="shared" si="50"/>
        <v>111.02</v>
      </c>
      <c r="AI267" s="358"/>
      <c r="AJ267" s="405">
        <f t="shared" si="51"/>
        <v>210.03400000000002</v>
      </c>
      <c r="AK267" s="349"/>
      <c r="AL267" s="456">
        <f t="shared" si="52"/>
        <v>352.27500000000003</v>
      </c>
      <c r="AM267" s="498"/>
      <c r="AN267" s="330">
        <v>95.47</v>
      </c>
      <c r="AO267" s="330"/>
      <c r="AP267" s="330">
        <v>213.5</v>
      </c>
      <c r="AQ267" s="330"/>
      <c r="AR267" s="467">
        <f t="shared" si="53"/>
        <v>0</v>
      </c>
      <c r="AS267" s="267"/>
      <c r="AT267" s="271"/>
      <c r="AU267" s="271"/>
      <c r="AV267" s="271"/>
      <c r="AW267" s="271"/>
    </row>
    <row r="268" spans="1:49" ht="14.45" customHeight="1" x14ac:dyDescent="0.2">
      <c r="A268" s="262">
        <v>267</v>
      </c>
      <c r="B268" s="255">
        <v>264</v>
      </c>
      <c r="C268" s="256">
        <v>180</v>
      </c>
      <c r="D268" s="257">
        <v>221</v>
      </c>
      <c r="E268" s="258">
        <v>132</v>
      </c>
      <c r="F268" s="259" t="s">
        <v>63</v>
      </c>
      <c r="G268" s="20">
        <v>18</v>
      </c>
      <c r="H268" s="47" t="s">
        <v>625</v>
      </c>
      <c r="I268" s="260">
        <v>2839</v>
      </c>
      <c r="J268" s="261" t="s">
        <v>82</v>
      </c>
      <c r="K268" s="262">
        <v>0</v>
      </c>
      <c r="L268" s="262">
        <f t="shared" si="45"/>
        <v>200115300</v>
      </c>
      <c r="M268" s="259" t="s">
        <v>83</v>
      </c>
      <c r="N268" s="259"/>
      <c r="O268" s="263" t="s">
        <v>9</v>
      </c>
      <c r="P268" s="259" t="s">
        <v>15</v>
      </c>
      <c r="Q268" s="264">
        <v>14</v>
      </c>
      <c r="R268" s="265">
        <v>28</v>
      </c>
      <c r="S268" s="265">
        <f t="shared" si="47"/>
        <v>35</v>
      </c>
      <c r="T268" s="265">
        <f t="shared" si="48"/>
        <v>35</v>
      </c>
      <c r="U268" s="265">
        <v>35</v>
      </c>
      <c r="V268" s="265">
        <v>35</v>
      </c>
      <c r="W268" s="265">
        <v>126.38</v>
      </c>
      <c r="X268" s="265">
        <v>153.27000000000001</v>
      </c>
      <c r="Y268" s="384">
        <v>168.4</v>
      </c>
      <c r="Z268" s="265">
        <f>'SKLOP A'!J275</f>
        <v>0</v>
      </c>
      <c r="AA268" s="265">
        <v>126.38</v>
      </c>
      <c r="AB268" s="265">
        <v>1.4</v>
      </c>
      <c r="AC268" s="265">
        <f t="shared" si="49"/>
        <v>176.93</v>
      </c>
      <c r="AD268" s="265">
        <v>1.1000000000000001</v>
      </c>
      <c r="AE268" s="266">
        <v>168.59700000000004</v>
      </c>
      <c r="AF268" s="265">
        <v>1.1000000000000001</v>
      </c>
      <c r="AG268" s="266">
        <f t="shared" si="46"/>
        <v>185.24</v>
      </c>
      <c r="AH268" s="265">
        <f t="shared" si="50"/>
        <v>2477.02</v>
      </c>
      <c r="AI268" s="358"/>
      <c r="AJ268" s="405">
        <f t="shared" si="51"/>
        <v>4720.7160000000013</v>
      </c>
      <c r="AK268" s="349"/>
      <c r="AL268" s="456">
        <f t="shared" si="52"/>
        <v>6483.4000000000005</v>
      </c>
      <c r="AM268" s="498"/>
      <c r="AN268" s="330">
        <v>2145.7800000000002</v>
      </c>
      <c r="AO268" s="330"/>
      <c r="AP268" s="330">
        <v>4715.2</v>
      </c>
      <c r="AQ268" s="330"/>
      <c r="AR268" s="467">
        <f t="shared" si="53"/>
        <v>0</v>
      </c>
      <c r="AS268" s="267"/>
      <c r="AT268" s="271"/>
      <c r="AU268" s="271"/>
      <c r="AV268" s="271"/>
      <c r="AW268" s="271"/>
    </row>
    <row r="269" spans="1:49" ht="14.45" customHeight="1" x14ac:dyDescent="0.2">
      <c r="A269" s="262">
        <v>268</v>
      </c>
      <c r="B269" s="255">
        <v>265</v>
      </c>
      <c r="C269" s="256">
        <v>181</v>
      </c>
      <c r="D269" s="257">
        <v>222</v>
      </c>
      <c r="E269" s="258">
        <v>133</v>
      </c>
      <c r="F269" s="259" t="s">
        <v>63</v>
      </c>
      <c r="G269" s="20">
        <v>18</v>
      </c>
      <c r="H269" s="47" t="s">
        <v>625</v>
      </c>
      <c r="I269" s="260">
        <v>2892</v>
      </c>
      <c r="J269" s="261" t="s">
        <v>84</v>
      </c>
      <c r="K269" s="262">
        <v>0</v>
      </c>
      <c r="L269" s="262">
        <f t="shared" si="45"/>
        <v>200115600</v>
      </c>
      <c r="M269" s="259" t="s">
        <v>85</v>
      </c>
      <c r="N269" s="259"/>
      <c r="O269" s="263" t="s">
        <v>9</v>
      </c>
      <c r="P269" s="259" t="s">
        <v>15</v>
      </c>
      <c r="Q269" s="264">
        <v>9</v>
      </c>
      <c r="R269" s="265">
        <v>18</v>
      </c>
      <c r="S269" s="265">
        <f t="shared" si="47"/>
        <v>22.5</v>
      </c>
      <c r="T269" s="265">
        <f t="shared" si="48"/>
        <v>23</v>
      </c>
      <c r="U269" s="265">
        <v>23</v>
      </c>
      <c r="V269" s="265">
        <v>23</v>
      </c>
      <c r="W269" s="265">
        <v>117.38</v>
      </c>
      <c r="X269" s="265">
        <v>142.35</v>
      </c>
      <c r="Y269" s="384">
        <v>156.4</v>
      </c>
      <c r="Z269" s="265">
        <f>'SKLOP A'!J276</f>
        <v>0</v>
      </c>
      <c r="AA269" s="265">
        <v>117.38</v>
      </c>
      <c r="AB269" s="265">
        <v>1.4</v>
      </c>
      <c r="AC269" s="265">
        <f t="shared" si="49"/>
        <v>164.33</v>
      </c>
      <c r="AD269" s="265">
        <v>1.1000000000000001</v>
      </c>
      <c r="AE269" s="266">
        <v>156.58500000000001</v>
      </c>
      <c r="AF269" s="265">
        <v>1.1000000000000001</v>
      </c>
      <c r="AG269" s="266">
        <f t="shared" si="46"/>
        <v>172.04000000000002</v>
      </c>
      <c r="AH269" s="265">
        <f t="shared" si="50"/>
        <v>1478.97</v>
      </c>
      <c r="AI269" s="358"/>
      <c r="AJ269" s="405">
        <f t="shared" si="51"/>
        <v>2818.53</v>
      </c>
      <c r="AK269" s="349"/>
      <c r="AL269" s="456">
        <f t="shared" si="52"/>
        <v>3956.9200000000005</v>
      </c>
      <c r="AM269" s="498"/>
      <c r="AN269" s="330">
        <v>1281.1499999999999</v>
      </c>
      <c r="AO269" s="330"/>
      <c r="AP269" s="330">
        <v>2815.2000000000003</v>
      </c>
      <c r="AQ269" s="330"/>
      <c r="AR269" s="467">
        <f t="shared" si="53"/>
        <v>0</v>
      </c>
      <c r="AS269" s="267"/>
      <c r="AT269" s="271"/>
      <c r="AU269" s="271"/>
      <c r="AV269" s="271"/>
      <c r="AW269" s="271"/>
    </row>
    <row r="270" spans="1:49" ht="14.45" customHeight="1" x14ac:dyDescent="0.2">
      <c r="A270" s="262">
        <v>269</v>
      </c>
      <c r="B270" s="255">
        <v>266</v>
      </c>
      <c r="C270" s="256">
        <v>182</v>
      </c>
      <c r="D270" s="257">
        <v>223</v>
      </c>
      <c r="E270" s="258">
        <v>134</v>
      </c>
      <c r="F270" s="259" t="s">
        <v>63</v>
      </c>
      <c r="G270" s="20">
        <v>18</v>
      </c>
      <c r="H270" s="47" t="s">
        <v>625</v>
      </c>
      <c r="I270" s="260">
        <v>2893</v>
      </c>
      <c r="J270" s="261" t="s">
        <v>86</v>
      </c>
      <c r="K270" s="262">
        <v>0</v>
      </c>
      <c r="L270" s="262">
        <f t="shared" si="45"/>
        <v>200115900</v>
      </c>
      <c r="M270" s="259" t="s">
        <v>87</v>
      </c>
      <c r="N270" s="259"/>
      <c r="O270" s="263" t="s">
        <v>9</v>
      </c>
      <c r="P270" s="259" t="s">
        <v>15</v>
      </c>
      <c r="Q270" s="264">
        <v>1</v>
      </c>
      <c r="R270" s="265">
        <v>2</v>
      </c>
      <c r="S270" s="265">
        <f t="shared" si="47"/>
        <v>2.5</v>
      </c>
      <c r="T270" s="265">
        <f t="shared" si="48"/>
        <v>3</v>
      </c>
      <c r="U270" s="265">
        <v>3</v>
      </c>
      <c r="V270" s="265">
        <v>3</v>
      </c>
      <c r="W270" s="265">
        <v>122.28</v>
      </c>
      <c r="X270" s="265">
        <v>149.1</v>
      </c>
      <c r="Y270" s="384">
        <v>166.44</v>
      </c>
      <c r="Z270" s="265">
        <f>'SKLOP A'!J277</f>
        <v>0</v>
      </c>
      <c r="AA270" s="265">
        <v>122.28</v>
      </c>
      <c r="AB270" s="265">
        <v>1.4</v>
      </c>
      <c r="AC270" s="265">
        <f t="shared" si="49"/>
        <v>171.19</v>
      </c>
      <c r="AD270" s="265">
        <v>1.1000000000000001</v>
      </c>
      <c r="AE270" s="266">
        <v>164.01000000000002</v>
      </c>
      <c r="AF270" s="265">
        <v>1.1000000000000001</v>
      </c>
      <c r="AG270" s="266">
        <f t="shared" si="46"/>
        <v>183.084</v>
      </c>
      <c r="AH270" s="265">
        <f t="shared" si="50"/>
        <v>171.19</v>
      </c>
      <c r="AI270" s="358"/>
      <c r="AJ270" s="405">
        <f t="shared" si="51"/>
        <v>328.02000000000004</v>
      </c>
      <c r="AK270" s="349"/>
      <c r="AL270" s="456">
        <f t="shared" si="52"/>
        <v>549.25199999999995</v>
      </c>
      <c r="AM270" s="498"/>
      <c r="AN270" s="330">
        <v>149.1</v>
      </c>
      <c r="AO270" s="330"/>
      <c r="AP270" s="330">
        <v>332.88</v>
      </c>
      <c r="AQ270" s="330"/>
      <c r="AR270" s="467">
        <f t="shared" si="53"/>
        <v>0</v>
      </c>
      <c r="AS270" s="267"/>
      <c r="AT270" s="271"/>
      <c r="AU270" s="271"/>
      <c r="AV270" s="271"/>
      <c r="AW270" s="271"/>
    </row>
    <row r="271" spans="1:49" ht="14.45" customHeight="1" x14ac:dyDescent="0.2">
      <c r="A271" s="262">
        <v>270</v>
      </c>
      <c r="B271" s="255">
        <v>267</v>
      </c>
      <c r="C271" s="256">
        <v>183</v>
      </c>
      <c r="D271" s="257">
        <v>224</v>
      </c>
      <c r="E271" s="258">
        <v>135</v>
      </c>
      <c r="F271" s="259" t="s">
        <v>63</v>
      </c>
      <c r="G271" s="20">
        <v>18</v>
      </c>
      <c r="H271" s="47" t="s">
        <v>625</v>
      </c>
      <c r="I271" s="260">
        <v>2894</v>
      </c>
      <c r="J271" s="261" t="s">
        <v>88</v>
      </c>
      <c r="K271" s="262">
        <v>0</v>
      </c>
      <c r="L271" s="262">
        <f t="shared" si="45"/>
        <v>200116500</v>
      </c>
      <c r="M271" s="259" t="s">
        <v>89</v>
      </c>
      <c r="N271" s="259"/>
      <c r="O271" s="263" t="s">
        <v>9</v>
      </c>
      <c r="P271" s="259" t="s">
        <v>15</v>
      </c>
      <c r="Q271" s="274">
        <v>5</v>
      </c>
      <c r="R271" s="265">
        <v>10</v>
      </c>
      <c r="S271" s="265">
        <f t="shared" si="47"/>
        <v>12.5</v>
      </c>
      <c r="T271" s="265">
        <f t="shared" si="48"/>
        <v>13</v>
      </c>
      <c r="U271" s="265">
        <v>13</v>
      </c>
      <c r="V271" s="265">
        <v>13</v>
      </c>
      <c r="W271" s="265">
        <v>193.06</v>
      </c>
      <c r="X271" s="265">
        <v>239.85</v>
      </c>
      <c r="Y271" s="384">
        <v>276.5</v>
      </c>
      <c r="Z271" s="265">
        <f>'SKLOP A'!J278</f>
        <v>0</v>
      </c>
      <c r="AA271" s="265">
        <v>193.06</v>
      </c>
      <c r="AB271" s="265">
        <v>1.4</v>
      </c>
      <c r="AC271" s="265">
        <f t="shared" si="49"/>
        <v>270.27999999999997</v>
      </c>
      <c r="AD271" s="265">
        <v>1.1000000000000001</v>
      </c>
      <c r="AE271" s="266">
        <v>263.83500000000004</v>
      </c>
      <c r="AF271" s="265">
        <v>1.1000000000000001</v>
      </c>
      <c r="AG271" s="266">
        <f t="shared" si="46"/>
        <v>304.15000000000003</v>
      </c>
      <c r="AH271" s="265">
        <f t="shared" si="50"/>
        <v>1351.3999999999999</v>
      </c>
      <c r="AI271" s="358"/>
      <c r="AJ271" s="405">
        <f t="shared" si="51"/>
        <v>2638.3500000000004</v>
      </c>
      <c r="AK271" s="349"/>
      <c r="AL271" s="456">
        <f t="shared" si="52"/>
        <v>3953.9500000000003</v>
      </c>
      <c r="AM271" s="498"/>
      <c r="AN271" s="330">
        <v>1199.25</v>
      </c>
      <c r="AO271" s="330"/>
      <c r="AP271" s="330">
        <v>2765</v>
      </c>
      <c r="AQ271" s="330"/>
      <c r="AR271" s="467">
        <f t="shared" si="53"/>
        <v>0</v>
      </c>
      <c r="AS271" s="267"/>
      <c r="AT271" s="271"/>
      <c r="AU271" s="271"/>
      <c r="AV271" s="271"/>
      <c r="AW271" s="271"/>
    </row>
    <row r="272" spans="1:49" ht="14.45" customHeight="1" x14ac:dyDescent="0.2">
      <c r="A272" s="262">
        <v>271</v>
      </c>
      <c r="B272" s="255">
        <v>268</v>
      </c>
      <c r="C272" s="256">
        <v>184</v>
      </c>
      <c r="D272" s="257">
        <v>225</v>
      </c>
      <c r="E272" s="258">
        <v>136</v>
      </c>
      <c r="F272" s="259" t="s">
        <v>63</v>
      </c>
      <c r="G272" s="20">
        <v>18</v>
      </c>
      <c r="H272" s="47" t="s">
        <v>625</v>
      </c>
      <c r="I272" s="260">
        <v>2841</v>
      </c>
      <c r="J272" s="261" t="s">
        <v>90</v>
      </c>
      <c r="K272" s="262">
        <v>0</v>
      </c>
      <c r="L272" s="262">
        <f t="shared" si="45"/>
        <v>200116800</v>
      </c>
      <c r="M272" s="259" t="s">
        <v>91</v>
      </c>
      <c r="N272" s="259"/>
      <c r="O272" s="263" t="s">
        <v>9</v>
      </c>
      <c r="P272" s="259" t="s">
        <v>15</v>
      </c>
      <c r="Q272" s="264">
        <v>1</v>
      </c>
      <c r="R272" s="265">
        <v>2</v>
      </c>
      <c r="S272" s="265">
        <f t="shared" si="47"/>
        <v>2.5</v>
      </c>
      <c r="T272" s="265">
        <f t="shared" si="48"/>
        <v>3</v>
      </c>
      <c r="U272" s="265">
        <v>3</v>
      </c>
      <c r="V272" s="265">
        <v>3</v>
      </c>
      <c r="W272" s="265">
        <v>285.57</v>
      </c>
      <c r="X272" s="265">
        <v>350.4</v>
      </c>
      <c r="Y272" s="384">
        <v>393.75</v>
      </c>
      <c r="Z272" s="265">
        <f>'SKLOP A'!J279</f>
        <v>0</v>
      </c>
      <c r="AA272" s="265">
        <v>285.57</v>
      </c>
      <c r="AB272" s="265">
        <v>1.4</v>
      </c>
      <c r="AC272" s="265">
        <f t="shared" si="49"/>
        <v>399.8</v>
      </c>
      <c r="AD272" s="265">
        <v>1.1000000000000001</v>
      </c>
      <c r="AE272" s="266">
        <v>385.44</v>
      </c>
      <c r="AF272" s="265">
        <v>1.1000000000000001</v>
      </c>
      <c r="AG272" s="266">
        <f t="shared" si="46"/>
        <v>433.12500000000006</v>
      </c>
      <c r="AH272" s="265">
        <f t="shared" si="50"/>
        <v>399.8</v>
      </c>
      <c r="AI272" s="358"/>
      <c r="AJ272" s="405">
        <f t="shared" si="51"/>
        <v>770.88</v>
      </c>
      <c r="AK272" s="349"/>
      <c r="AL272" s="456">
        <f t="shared" si="52"/>
        <v>1299.3750000000002</v>
      </c>
      <c r="AM272" s="498"/>
      <c r="AN272" s="330">
        <v>350.4</v>
      </c>
      <c r="AO272" s="330"/>
      <c r="AP272" s="330">
        <v>787.5</v>
      </c>
      <c r="AQ272" s="330"/>
      <c r="AR272" s="467">
        <f t="shared" si="53"/>
        <v>0</v>
      </c>
      <c r="AS272" s="267"/>
      <c r="AT272" s="271"/>
      <c r="AU272" s="271"/>
      <c r="AV272" s="271"/>
      <c r="AW272" s="271"/>
    </row>
    <row r="273" spans="1:50" ht="14.45" customHeight="1" x14ac:dyDescent="0.2">
      <c r="A273" s="262">
        <v>272</v>
      </c>
      <c r="B273" s="255">
        <v>269</v>
      </c>
      <c r="C273" s="256">
        <v>185</v>
      </c>
      <c r="D273" s="257">
        <v>226</v>
      </c>
      <c r="E273" s="258">
        <v>137</v>
      </c>
      <c r="F273" s="259" t="s">
        <v>63</v>
      </c>
      <c r="G273" s="20">
        <v>18</v>
      </c>
      <c r="H273" s="47" t="s">
        <v>625</v>
      </c>
      <c r="I273" s="260">
        <v>4039</v>
      </c>
      <c r="J273" s="261" t="s">
        <v>92</v>
      </c>
      <c r="K273" s="262">
        <v>0</v>
      </c>
      <c r="L273" s="262">
        <f t="shared" si="45"/>
        <v>200118020</v>
      </c>
      <c r="M273" s="259" t="s">
        <v>93</v>
      </c>
      <c r="N273" s="259"/>
      <c r="O273" s="263" t="s">
        <v>9</v>
      </c>
      <c r="P273" s="259" t="s">
        <v>15</v>
      </c>
      <c r="Q273" s="264">
        <v>1</v>
      </c>
      <c r="R273" s="265">
        <v>2</v>
      </c>
      <c r="S273" s="265">
        <f t="shared" si="47"/>
        <v>2.5</v>
      </c>
      <c r="T273" s="265">
        <f t="shared" si="48"/>
        <v>3</v>
      </c>
      <c r="U273" s="265">
        <v>3</v>
      </c>
      <c r="V273" s="265">
        <v>3</v>
      </c>
      <c r="W273" s="265">
        <v>282</v>
      </c>
      <c r="X273" s="265">
        <v>339.76</v>
      </c>
      <c r="Y273" s="384">
        <v>381.23</v>
      </c>
      <c r="Z273" s="265">
        <f>'SKLOP A'!J280</f>
        <v>0</v>
      </c>
      <c r="AA273" s="265">
        <v>282</v>
      </c>
      <c r="AB273" s="265">
        <v>1.4</v>
      </c>
      <c r="AC273" s="265">
        <f t="shared" si="49"/>
        <v>394.8</v>
      </c>
      <c r="AD273" s="265">
        <v>1.1000000000000001</v>
      </c>
      <c r="AE273" s="266">
        <v>373.73600000000005</v>
      </c>
      <c r="AF273" s="265">
        <v>1.1000000000000001</v>
      </c>
      <c r="AG273" s="266">
        <f t="shared" si="46"/>
        <v>419.35300000000007</v>
      </c>
      <c r="AH273" s="265">
        <f t="shared" si="50"/>
        <v>394.8</v>
      </c>
      <c r="AI273" s="358"/>
      <c r="AJ273" s="405">
        <f t="shared" si="51"/>
        <v>747.47200000000009</v>
      </c>
      <c r="AK273" s="349"/>
      <c r="AL273" s="456">
        <f t="shared" si="52"/>
        <v>1258.0590000000002</v>
      </c>
      <c r="AM273" s="498"/>
      <c r="AN273" s="330">
        <v>339.76</v>
      </c>
      <c r="AO273" s="330"/>
      <c r="AP273" s="330">
        <v>762.46</v>
      </c>
      <c r="AQ273" s="330"/>
      <c r="AR273" s="467">
        <f t="shared" si="53"/>
        <v>0</v>
      </c>
      <c r="AS273" s="267"/>
      <c r="AT273" s="271"/>
      <c r="AU273" s="271"/>
      <c r="AV273" s="271"/>
      <c r="AW273" s="271"/>
    </row>
    <row r="274" spans="1:50" ht="14.45" customHeight="1" x14ac:dyDescent="0.2">
      <c r="A274" s="262">
        <v>273</v>
      </c>
      <c r="B274" s="255">
        <v>270</v>
      </c>
      <c r="C274" s="256">
        <v>186</v>
      </c>
      <c r="D274" s="257">
        <v>227</v>
      </c>
      <c r="E274" s="258">
        <v>505</v>
      </c>
      <c r="F274" s="259" t="s">
        <v>479</v>
      </c>
      <c r="G274" s="20">
        <v>20</v>
      </c>
      <c r="H274" s="47" t="s">
        <v>635</v>
      </c>
      <c r="I274" s="260">
        <v>3410</v>
      </c>
      <c r="J274" s="261" t="s">
        <v>480</v>
      </c>
      <c r="K274" s="262">
        <v>0</v>
      </c>
      <c r="L274" s="262">
        <f t="shared" si="45"/>
        <v>230000600</v>
      </c>
      <c r="M274" s="259" t="s">
        <v>481</v>
      </c>
      <c r="N274" s="259"/>
      <c r="O274" s="263" t="s">
        <v>9</v>
      </c>
      <c r="P274" s="259" t="s">
        <v>15</v>
      </c>
      <c r="Q274" s="274">
        <v>50</v>
      </c>
      <c r="R274" s="265">
        <v>100</v>
      </c>
      <c r="S274" s="265">
        <f t="shared" si="47"/>
        <v>125</v>
      </c>
      <c r="T274" s="265">
        <f t="shared" si="48"/>
        <v>125</v>
      </c>
      <c r="U274" s="265">
        <v>125</v>
      </c>
      <c r="V274" s="265">
        <v>125</v>
      </c>
      <c r="W274" s="265">
        <v>0.19</v>
      </c>
      <c r="X274" s="265">
        <v>0.44</v>
      </c>
      <c r="Y274" s="384">
        <v>0.49</v>
      </c>
      <c r="Z274" s="265">
        <f>'SKLOP A'!J281</f>
        <v>0</v>
      </c>
      <c r="AA274" s="265">
        <v>0.19</v>
      </c>
      <c r="AB274" s="265">
        <v>1.4</v>
      </c>
      <c r="AC274" s="265">
        <f t="shared" si="49"/>
        <v>0.27</v>
      </c>
      <c r="AD274" s="265">
        <v>1.1000000000000001</v>
      </c>
      <c r="AE274" s="266">
        <v>0.48400000000000004</v>
      </c>
      <c r="AF274" s="265">
        <v>1.1000000000000001</v>
      </c>
      <c r="AG274" s="266">
        <f t="shared" si="46"/>
        <v>0.53900000000000003</v>
      </c>
      <c r="AH274" s="265">
        <f t="shared" si="50"/>
        <v>13.5</v>
      </c>
      <c r="AI274" s="358"/>
      <c r="AJ274" s="405">
        <f t="shared" si="51"/>
        <v>48.400000000000006</v>
      </c>
      <c r="AK274" s="349"/>
      <c r="AL274" s="456">
        <f t="shared" si="52"/>
        <v>67.375</v>
      </c>
      <c r="AM274" s="498"/>
      <c r="AN274" s="330">
        <v>22</v>
      </c>
      <c r="AO274" s="330"/>
      <c r="AP274" s="330">
        <v>49</v>
      </c>
      <c r="AQ274" s="330"/>
      <c r="AR274" s="467">
        <f t="shared" si="53"/>
        <v>0</v>
      </c>
      <c r="AS274" s="267"/>
      <c r="AT274" s="271"/>
      <c r="AU274" s="271"/>
      <c r="AV274" s="271"/>
      <c r="AW274" s="271"/>
    </row>
    <row r="275" spans="1:50" ht="14.45" customHeight="1" x14ac:dyDescent="0.2">
      <c r="A275" s="262">
        <v>274</v>
      </c>
      <c r="B275" s="255">
        <v>271</v>
      </c>
      <c r="C275" s="256">
        <v>187</v>
      </c>
      <c r="D275" s="257">
        <v>228</v>
      </c>
      <c r="E275" s="258">
        <v>506</v>
      </c>
      <c r="F275" s="259" t="s">
        <v>479</v>
      </c>
      <c r="G275" s="20">
        <v>20</v>
      </c>
      <c r="H275" s="47" t="s">
        <v>635</v>
      </c>
      <c r="I275" s="260">
        <v>3411</v>
      </c>
      <c r="J275" s="261" t="s">
        <v>482</v>
      </c>
      <c r="K275" s="262">
        <v>0</v>
      </c>
      <c r="L275" s="262">
        <f t="shared" ref="L275:L338" si="54">J275-K275</f>
        <v>230000800</v>
      </c>
      <c r="M275" s="259" t="s">
        <v>483</v>
      </c>
      <c r="N275" s="259"/>
      <c r="O275" s="263" t="s">
        <v>9</v>
      </c>
      <c r="P275" s="259" t="s">
        <v>15</v>
      </c>
      <c r="Q275" s="274">
        <v>50</v>
      </c>
      <c r="R275" s="265">
        <v>100</v>
      </c>
      <c r="S275" s="265">
        <f t="shared" si="47"/>
        <v>125</v>
      </c>
      <c r="T275" s="265">
        <f t="shared" si="48"/>
        <v>125</v>
      </c>
      <c r="U275" s="265">
        <v>125</v>
      </c>
      <c r="V275" s="265">
        <v>125</v>
      </c>
      <c r="W275" s="265">
        <v>0.19</v>
      </c>
      <c r="X275" s="265">
        <v>0.44</v>
      </c>
      <c r="Y275" s="384">
        <v>0.49</v>
      </c>
      <c r="Z275" s="265">
        <f>'SKLOP A'!J282</f>
        <v>0</v>
      </c>
      <c r="AA275" s="265">
        <v>0.19</v>
      </c>
      <c r="AB275" s="265">
        <v>1.4</v>
      </c>
      <c r="AC275" s="265">
        <f t="shared" si="49"/>
        <v>0.27</v>
      </c>
      <c r="AD275" s="265">
        <v>1.1000000000000001</v>
      </c>
      <c r="AE275" s="266">
        <v>0.48400000000000004</v>
      </c>
      <c r="AF275" s="265">
        <v>1.1000000000000001</v>
      </c>
      <c r="AG275" s="266">
        <f t="shared" ref="AG275:AG330" si="55">Y275*AF275</f>
        <v>0.53900000000000003</v>
      </c>
      <c r="AH275" s="265">
        <f t="shared" si="50"/>
        <v>13.5</v>
      </c>
      <c r="AI275" s="358"/>
      <c r="AJ275" s="405">
        <f t="shared" si="51"/>
        <v>48.400000000000006</v>
      </c>
      <c r="AK275" s="349"/>
      <c r="AL275" s="456">
        <f t="shared" si="52"/>
        <v>67.375</v>
      </c>
      <c r="AM275" s="498"/>
      <c r="AN275" s="330">
        <v>22</v>
      </c>
      <c r="AO275" s="330"/>
      <c r="AP275" s="330">
        <v>49</v>
      </c>
      <c r="AQ275" s="330"/>
      <c r="AR275" s="467">
        <f t="shared" si="53"/>
        <v>0</v>
      </c>
      <c r="AS275" s="267"/>
      <c r="AT275" s="271"/>
      <c r="AU275" s="271"/>
      <c r="AV275" s="271"/>
      <c r="AW275" s="271"/>
    </row>
    <row r="276" spans="1:50" ht="14.45" customHeight="1" x14ac:dyDescent="0.2">
      <c r="A276" s="262">
        <v>275</v>
      </c>
      <c r="B276" s="255">
        <v>272</v>
      </c>
      <c r="C276" s="256">
        <v>188</v>
      </c>
      <c r="D276" s="257">
        <v>229</v>
      </c>
      <c r="E276" s="258">
        <v>507</v>
      </c>
      <c r="F276" s="259" t="s">
        <v>479</v>
      </c>
      <c r="G276" s="20">
        <v>20</v>
      </c>
      <c r="H276" s="47" t="s">
        <v>635</v>
      </c>
      <c r="I276" s="260">
        <v>3412</v>
      </c>
      <c r="J276" s="261" t="s">
        <v>484</v>
      </c>
      <c r="K276" s="262">
        <v>0</v>
      </c>
      <c r="L276" s="262">
        <f t="shared" si="54"/>
        <v>230001000</v>
      </c>
      <c r="M276" s="259" t="s">
        <v>485</v>
      </c>
      <c r="N276" s="259"/>
      <c r="O276" s="263" t="s">
        <v>9</v>
      </c>
      <c r="P276" s="259" t="s">
        <v>15</v>
      </c>
      <c r="Q276" s="274">
        <v>50</v>
      </c>
      <c r="R276" s="265">
        <v>100</v>
      </c>
      <c r="S276" s="265">
        <f t="shared" si="47"/>
        <v>125</v>
      </c>
      <c r="T276" s="265">
        <f t="shared" si="48"/>
        <v>125</v>
      </c>
      <c r="U276" s="265">
        <v>125</v>
      </c>
      <c r="V276" s="265">
        <v>125</v>
      </c>
      <c r="W276" s="265">
        <v>0.22</v>
      </c>
      <c r="X276" s="265">
        <v>0.5</v>
      </c>
      <c r="Y276" s="384">
        <v>0.55000000000000004</v>
      </c>
      <c r="Z276" s="265">
        <f>'SKLOP A'!J283</f>
        <v>0</v>
      </c>
      <c r="AA276" s="265">
        <v>0.22</v>
      </c>
      <c r="AB276" s="265">
        <v>1.4</v>
      </c>
      <c r="AC276" s="265">
        <f t="shared" si="49"/>
        <v>0.31</v>
      </c>
      <c r="AD276" s="265">
        <v>1.1000000000000001</v>
      </c>
      <c r="AE276" s="266">
        <v>0.55000000000000004</v>
      </c>
      <c r="AF276" s="265">
        <v>1.1000000000000001</v>
      </c>
      <c r="AG276" s="266">
        <f t="shared" si="55"/>
        <v>0.60500000000000009</v>
      </c>
      <c r="AH276" s="265">
        <f t="shared" si="50"/>
        <v>15.5</v>
      </c>
      <c r="AI276" s="358"/>
      <c r="AJ276" s="405">
        <f t="shared" si="51"/>
        <v>55.000000000000007</v>
      </c>
      <c r="AK276" s="349"/>
      <c r="AL276" s="456">
        <f t="shared" si="52"/>
        <v>75.625000000000014</v>
      </c>
      <c r="AM276" s="498"/>
      <c r="AN276" s="330">
        <v>25</v>
      </c>
      <c r="AO276" s="330"/>
      <c r="AP276" s="330">
        <v>55.000000000000007</v>
      </c>
      <c r="AQ276" s="330"/>
      <c r="AR276" s="467">
        <f t="shared" si="53"/>
        <v>0</v>
      </c>
      <c r="AS276" s="267"/>
      <c r="AT276" s="271"/>
      <c r="AU276" s="271"/>
      <c r="AV276" s="271"/>
      <c r="AW276" s="271"/>
    </row>
    <row r="277" spans="1:50" ht="14.45" customHeight="1" x14ac:dyDescent="0.2">
      <c r="A277" s="262">
        <v>276</v>
      </c>
      <c r="B277" s="255">
        <v>273</v>
      </c>
      <c r="C277" s="256">
        <v>189</v>
      </c>
      <c r="D277" s="257">
        <v>230</v>
      </c>
      <c r="E277" s="258">
        <v>508</v>
      </c>
      <c r="F277" s="259" t="s">
        <v>479</v>
      </c>
      <c r="G277" s="20">
        <v>20</v>
      </c>
      <c r="H277" s="47" t="s">
        <v>635</v>
      </c>
      <c r="I277" s="260">
        <v>3413</v>
      </c>
      <c r="J277" s="261" t="s">
        <v>486</v>
      </c>
      <c r="K277" s="262">
        <v>0</v>
      </c>
      <c r="L277" s="262">
        <f t="shared" si="54"/>
        <v>230001200</v>
      </c>
      <c r="M277" s="259" t="s">
        <v>487</v>
      </c>
      <c r="N277" s="259"/>
      <c r="O277" s="263" t="s">
        <v>9</v>
      </c>
      <c r="P277" s="259" t="s">
        <v>15</v>
      </c>
      <c r="Q277" s="264">
        <v>50</v>
      </c>
      <c r="R277" s="265">
        <v>100</v>
      </c>
      <c r="S277" s="265">
        <f t="shared" si="47"/>
        <v>125</v>
      </c>
      <c r="T277" s="265">
        <f t="shared" si="48"/>
        <v>125</v>
      </c>
      <c r="U277" s="265">
        <v>125</v>
      </c>
      <c r="V277" s="265">
        <v>125</v>
      </c>
      <c r="W277" s="265">
        <v>0.24</v>
      </c>
      <c r="X277" s="265">
        <v>0.56000000000000005</v>
      </c>
      <c r="Y277" s="384">
        <v>0.62</v>
      </c>
      <c r="Z277" s="265">
        <f>'SKLOP A'!J284</f>
        <v>0</v>
      </c>
      <c r="AA277" s="265">
        <v>0.24</v>
      </c>
      <c r="AB277" s="265">
        <v>1.4</v>
      </c>
      <c r="AC277" s="265">
        <f t="shared" si="49"/>
        <v>0.34</v>
      </c>
      <c r="AD277" s="265">
        <v>1.1000000000000001</v>
      </c>
      <c r="AE277" s="266">
        <v>0.6160000000000001</v>
      </c>
      <c r="AF277" s="265">
        <v>1.1000000000000001</v>
      </c>
      <c r="AG277" s="266">
        <f t="shared" si="55"/>
        <v>0.68200000000000005</v>
      </c>
      <c r="AH277" s="265">
        <f t="shared" si="50"/>
        <v>17</v>
      </c>
      <c r="AI277" s="358"/>
      <c r="AJ277" s="405">
        <f t="shared" si="51"/>
        <v>61.600000000000009</v>
      </c>
      <c r="AK277" s="349"/>
      <c r="AL277" s="456">
        <f t="shared" si="52"/>
        <v>85.25</v>
      </c>
      <c r="AM277" s="498"/>
      <c r="AN277" s="330">
        <v>28.000000000000004</v>
      </c>
      <c r="AO277" s="330"/>
      <c r="AP277" s="330">
        <v>62</v>
      </c>
      <c r="AQ277" s="330"/>
      <c r="AR277" s="467">
        <f t="shared" si="53"/>
        <v>0</v>
      </c>
      <c r="AS277" s="267"/>
      <c r="AT277" s="271"/>
      <c r="AU277" s="271"/>
      <c r="AV277" s="271"/>
      <c r="AW277" s="271"/>
    </row>
    <row r="278" spans="1:50" ht="14.45" customHeight="1" x14ac:dyDescent="0.2">
      <c r="A278" s="262">
        <v>277</v>
      </c>
      <c r="B278" s="255">
        <v>274</v>
      </c>
      <c r="C278" s="256">
        <v>190</v>
      </c>
      <c r="D278" s="257">
        <v>231</v>
      </c>
      <c r="E278" s="258">
        <v>509</v>
      </c>
      <c r="F278" s="259" t="s">
        <v>479</v>
      </c>
      <c r="G278" s="20">
        <v>20</v>
      </c>
      <c r="H278" s="47" t="s">
        <v>635</v>
      </c>
      <c r="I278" s="260">
        <v>4003</v>
      </c>
      <c r="J278" s="261" t="s">
        <v>488</v>
      </c>
      <c r="K278" s="262">
        <v>0</v>
      </c>
      <c r="L278" s="262">
        <f t="shared" si="54"/>
        <v>230002100</v>
      </c>
      <c r="M278" s="259" t="s">
        <v>489</v>
      </c>
      <c r="N278" s="259"/>
      <c r="O278" s="263" t="s">
        <v>9</v>
      </c>
      <c r="P278" s="259" t="s">
        <v>15</v>
      </c>
      <c r="Q278" s="264">
        <v>30</v>
      </c>
      <c r="R278" s="265">
        <v>60</v>
      </c>
      <c r="S278" s="265">
        <f t="shared" ref="S278:S313" si="56">R278+Q278/2</f>
        <v>75</v>
      </c>
      <c r="T278" s="265">
        <f t="shared" ref="T278:T313" si="57">ROUND(S278,0)</f>
        <v>75</v>
      </c>
      <c r="U278" s="265">
        <v>75</v>
      </c>
      <c r="V278" s="265">
        <v>75</v>
      </c>
      <c r="W278" s="265">
        <v>0.38</v>
      </c>
      <c r="X278" s="265">
        <v>0.87</v>
      </c>
      <c r="Y278" s="384">
        <v>0.97</v>
      </c>
      <c r="Z278" s="265">
        <f>'SKLOP A'!J285</f>
        <v>0</v>
      </c>
      <c r="AA278" s="265">
        <v>0.38</v>
      </c>
      <c r="AB278" s="265">
        <v>1.4</v>
      </c>
      <c r="AC278" s="265">
        <f t="shared" ref="AC278:AC313" si="58">ROUND(W278*AB278,2)</f>
        <v>0.53</v>
      </c>
      <c r="AD278" s="265">
        <v>1.1000000000000001</v>
      </c>
      <c r="AE278" s="266">
        <v>0.95700000000000007</v>
      </c>
      <c r="AF278" s="265">
        <v>1.1000000000000001</v>
      </c>
      <c r="AG278" s="266">
        <f t="shared" si="55"/>
        <v>1.0669999999999999</v>
      </c>
      <c r="AH278" s="265">
        <f t="shared" ref="AH278:AH330" si="59">Q278*AC278</f>
        <v>15.9</v>
      </c>
      <c r="AI278" s="358"/>
      <c r="AJ278" s="405">
        <f t="shared" ref="AJ278:AJ330" si="60">R278*AE278</f>
        <v>57.42</v>
      </c>
      <c r="AK278" s="349"/>
      <c r="AL278" s="456">
        <f t="shared" ref="AL278:AL330" si="61">V278*AG278</f>
        <v>80.024999999999991</v>
      </c>
      <c r="AM278" s="498"/>
      <c r="AN278" s="330">
        <v>26.1</v>
      </c>
      <c r="AO278" s="330"/>
      <c r="AP278" s="330">
        <v>58.199999999999996</v>
      </c>
      <c r="AQ278" s="330"/>
      <c r="AR278" s="467">
        <f t="shared" ref="AR278:AR315" si="62">V278*Z278</f>
        <v>0</v>
      </c>
      <c r="AS278" s="267"/>
      <c r="AT278" s="271"/>
      <c r="AU278" s="271"/>
      <c r="AV278" s="271"/>
      <c r="AW278" s="271"/>
    </row>
    <row r="279" spans="1:50" ht="14.45" customHeight="1" x14ac:dyDescent="0.2">
      <c r="A279" s="262">
        <v>278</v>
      </c>
      <c r="B279" s="255">
        <v>275</v>
      </c>
      <c r="C279" s="256">
        <v>191</v>
      </c>
      <c r="D279" s="257">
        <v>232</v>
      </c>
      <c r="E279" s="258">
        <v>510</v>
      </c>
      <c r="F279" s="259" t="s">
        <v>479</v>
      </c>
      <c r="G279" s="20">
        <v>20</v>
      </c>
      <c r="H279" s="47" t="s">
        <v>635</v>
      </c>
      <c r="I279" s="260">
        <v>2730</v>
      </c>
      <c r="J279" s="261" t="s">
        <v>490</v>
      </c>
      <c r="K279" s="262">
        <v>0</v>
      </c>
      <c r="L279" s="262">
        <f t="shared" si="54"/>
        <v>230002200</v>
      </c>
      <c r="M279" s="259" t="s">
        <v>491</v>
      </c>
      <c r="N279" s="259"/>
      <c r="O279" s="263" t="s">
        <v>9</v>
      </c>
      <c r="P279" s="259" t="s">
        <v>15</v>
      </c>
      <c r="Q279" s="264">
        <v>50</v>
      </c>
      <c r="R279" s="265">
        <v>100</v>
      </c>
      <c r="S279" s="265">
        <f t="shared" si="56"/>
        <v>125</v>
      </c>
      <c r="T279" s="265">
        <f t="shared" si="57"/>
        <v>125</v>
      </c>
      <c r="U279" s="265">
        <v>125</v>
      </c>
      <c r="V279" s="265">
        <v>125</v>
      </c>
      <c r="W279" s="265">
        <v>0.41</v>
      </c>
      <c r="X279" s="265">
        <v>0.93</v>
      </c>
      <c r="Y279" s="384">
        <v>1.04</v>
      </c>
      <c r="Z279" s="265">
        <f>'SKLOP A'!J286</f>
        <v>0</v>
      </c>
      <c r="AA279" s="265">
        <v>0.41</v>
      </c>
      <c r="AB279" s="265">
        <v>1.4</v>
      </c>
      <c r="AC279" s="265">
        <f t="shared" si="58"/>
        <v>0.56999999999999995</v>
      </c>
      <c r="AD279" s="265">
        <v>1.1000000000000001</v>
      </c>
      <c r="AE279" s="266">
        <v>1.0230000000000001</v>
      </c>
      <c r="AF279" s="265">
        <v>1.1000000000000001</v>
      </c>
      <c r="AG279" s="266">
        <f t="shared" si="55"/>
        <v>1.1440000000000001</v>
      </c>
      <c r="AH279" s="265">
        <f t="shared" si="59"/>
        <v>28.499999999999996</v>
      </c>
      <c r="AI279" s="358"/>
      <c r="AJ279" s="405">
        <f t="shared" si="60"/>
        <v>102.30000000000001</v>
      </c>
      <c r="AK279" s="349"/>
      <c r="AL279" s="456">
        <f t="shared" si="61"/>
        <v>143.00000000000003</v>
      </c>
      <c r="AM279" s="498"/>
      <c r="AN279" s="330">
        <v>46.5</v>
      </c>
      <c r="AO279" s="330"/>
      <c r="AP279" s="330">
        <v>104</v>
      </c>
      <c r="AQ279" s="330"/>
      <c r="AR279" s="467">
        <f t="shared" si="62"/>
        <v>0</v>
      </c>
      <c r="AS279" s="267"/>
      <c r="AT279" s="271"/>
      <c r="AU279" s="271"/>
      <c r="AV279" s="271"/>
      <c r="AW279" s="271"/>
    </row>
    <row r="280" spans="1:50" ht="14.45" customHeight="1" x14ac:dyDescent="0.2">
      <c r="A280" s="262">
        <v>279</v>
      </c>
      <c r="B280" s="255">
        <v>276</v>
      </c>
      <c r="C280" s="256">
        <v>192</v>
      </c>
      <c r="D280" s="257">
        <v>233</v>
      </c>
      <c r="E280" s="258">
        <v>511</v>
      </c>
      <c r="F280" s="259" t="s">
        <v>479</v>
      </c>
      <c r="G280" s="20">
        <v>20</v>
      </c>
      <c r="H280" s="47" t="s">
        <v>635</v>
      </c>
      <c r="I280" s="260">
        <v>3009</v>
      </c>
      <c r="J280" s="261" t="s">
        <v>492</v>
      </c>
      <c r="K280" s="262">
        <v>0</v>
      </c>
      <c r="L280" s="262">
        <f t="shared" si="54"/>
        <v>230005500</v>
      </c>
      <c r="M280" s="259" t="s">
        <v>493</v>
      </c>
      <c r="N280" s="259"/>
      <c r="O280" s="263" t="s">
        <v>9</v>
      </c>
      <c r="P280" s="259" t="s">
        <v>15</v>
      </c>
      <c r="Q280" s="264">
        <v>50</v>
      </c>
      <c r="R280" s="265">
        <v>100</v>
      </c>
      <c r="S280" s="265">
        <f t="shared" si="56"/>
        <v>125</v>
      </c>
      <c r="T280" s="265">
        <f t="shared" si="57"/>
        <v>125</v>
      </c>
      <c r="U280" s="265">
        <v>125</v>
      </c>
      <c r="V280" s="265">
        <v>125</v>
      </c>
      <c r="W280" s="265">
        <v>0.04</v>
      </c>
      <c r="X280" s="265">
        <v>0.09</v>
      </c>
      <c r="Y280" s="384">
        <v>0.09</v>
      </c>
      <c r="Z280" s="265">
        <f>'SKLOP A'!J287</f>
        <v>0</v>
      </c>
      <c r="AA280" s="265">
        <v>0.04</v>
      </c>
      <c r="AB280" s="265">
        <v>1.4</v>
      </c>
      <c r="AC280" s="265">
        <f t="shared" si="58"/>
        <v>0.06</v>
      </c>
      <c r="AD280" s="265">
        <v>1.1000000000000001</v>
      </c>
      <c r="AE280" s="266">
        <v>9.9000000000000005E-2</v>
      </c>
      <c r="AF280" s="265">
        <v>1.1000000000000001</v>
      </c>
      <c r="AG280" s="266">
        <f t="shared" si="55"/>
        <v>9.9000000000000005E-2</v>
      </c>
      <c r="AH280" s="265">
        <f t="shared" si="59"/>
        <v>3</v>
      </c>
      <c r="AI280" s="358"/>
      <c r="AJ280" s="405">
        <f t="shared" si="60"/>
        <v>9.9</v>
      </c>
      <c r="AK280" s="349"/>
      <c r="AL280" s="456">
        <f t="shared" si="61"/>
        <v>12.375</v>
      </c>
      <c r="AM280" s="498"/>
      <c r="AN280" s="330">
        <v>4.5</v>
      </c>
      <c r="AO280" s="330"/>
      <c r="AP280" s="330">
        <v>9</v>
      </c>
      <c r="AQ280" s="330"/>
      <c r="AR280" s="467">
        <f t="shared" si="62"/>
        <v>0</v>
      </c>
      <c r="AS280" s="267"/>
      <c r="AT280" s="271"/>
      <c r="AU280" s="271"/>
      <c r="AV280" s="271"/>
      <c r="AW280" s="271"/>
    </row>
    <row r="281" spans="1:50" ht="14.45" customHeight="1" x14ac:dyDescent="0.2">
      <c r="A281" s="262">
        <v>280</v>
      </c>
      <c r="B281" s="255">
        <v>277</v>
      </c>
      <c r="C281" s="256">
        <v>193</v>
      </c>
      <c r="D281" s="257">
        <v>234</v>
      </c>
      <c r="E281" s="258">
        <v>512</v>
      </c>
      <c r="F281" s="259" t="s">
        <v>479</v>
      </c>
      <c r="G281" s="20">
        <v>20</v>
      </c>
      <c r="H281" s="47" t="s">
        <v>635</v>
      </c>
      <c r="I281" s="260">
        <v>4002</v>
      </c>
      <c r="J281" s="261" t="s">
        <v>494</v>
      </c>
      <c r="K281" s="262">
        <v>0</v>
      </c>
      <c r="L281" s="262">
        <f t="shared" si="54"/>
        <v>230006500</v>
      </c>
      <c r="M281" s="259" t="s">
        <v>495</v>
      </c>
      <c r="N281" s="259"/>
      <c r="O281" s="263" t="s">
        <v>9</v>
      </c>
      <c r="P281" s="259" t="s">
        <v>15</v>
      </c>
      <c r="Q281" s="264">
        <v>50</v>
      </c>
      <c r="R281" s="265">
        <v>100</v>
      </c>
      <c r="S281" s="265">
        <f t="shared" si="56"/>
        <v>125</v>
      </c>
      <c r="T281" s="265">
        <f t="shared" si="57"/>
        <v>125</v>
      </c>
      <c r="U281" s="265">
        <v>125</v>
      </c>
      <c r="V281" s="265">
        <v>125</v>
      </c>
      <c r="W281" s="265">
        <v>0.1</v>
      </c>
      <c r="X281" s="265">
        <v>0.19</v>
      </c>
      <c r="Y281" s="384">
        <v>0.19</v>
      </c>
      <c r="Z281" s="265">
        <f>'SKLOP A'!J288</f>
        <v>0</v>
      </c>
      <c r="AA281" s="265">
        <v>0.1</v>
      </c>
      <c r="AB281" s="265">
        <v>1.4</v>
      </c>
      <c r="AC281" s="265">
        <f t="shared" si="58"/>
        <v>0.14000000000000001</v>
      </c>
      <c r="AD281" s="265">
        <v>1.1000000000000001</v>
      </c>
      <c r="AE281" s="266">
        <v>0.20900000000000002</v>
      </c>
      <c r="AF281" s="265">
        <v>1.1000000000000001</v>
      </c>
      <c r="AG281" s="266">
        <f t="shared" si="55"/>
        <v>0.20900000000000002</v>
      </c>
      <c r="AH281" s="265">
        <f t="shared" si="59"/>
        <v>7.0000000000000009</v>
      </c>
      <c r="AI281" s="358"/>
      <c r="AJ281" s="405">
        <f t="shared" si="60"/>
        <v>20.900000000000002</v>
      </c>
      <c r="AK281" s="349"/>
      <c r="AL281" s="456">
        <f t="shared" si="61"/>
        <v>26.125000000000004</v>
      </c>
      <c r="AM281" s="498"/>
      <c r="AN281" s="330">
        <v>9.5</v>
      </c>
      <c r="AO281" s="330"/>
      <c r="AP281" s="330">
        <v>19</v>
      </c>
      <c r="AQ281" s="330"/>
      <c r="AR281" s="467">
        <f t="shared" si="62"/>
        <v>0</v>
      </c>
      <c r="AS281" s="267"/>
      <c r="AT281" s="271"/>
      <c r="AU281" s="271"/>
      <c r="AV281" s="271"/>
      <c r="AW281" s="271"/>
    </row>
    <row r="282" spans="1:50" ht="14.45" customHeight="1" x14ac:dyDescent="0.2">
      <c r="A282" s="262">
        <v>281</v>
      </c>
      <c r="B282" s="255">
        <v>278</v>
      </c>
      <c r="C282" s="256">
        <v>195</v>
      </c>
      <c r="D282" s="257">
        <v>236</v>
      </c>
      <c r="E282" s="258"/>
      <c r="F282" s="259" t="s">
        <v>951</v>
      </c>
      <c r="G282" s="20">
        <v>20</v>
      </c>
      <c r="H282" s="47" t="s">
        <v>635</v>
      </c>
      <c r="I282" s="260">
        <v>9234</v>
      </c>
      <c r="J282" s="261" t="s">
        <v>1362</v>
      </c>
      <c r="K282" s="262">
        <v>0</v>
      </c>
      <c r="L282" s="262">
        <f t="shared" si="54"/>
        <v>240000200</v>
      </c>
      <c r="M282" s="259" t="s">
        <v>947</v>
      </c>
      <c r="N282" s="259"/>
      <c r="O282" s="263" t="s">
        <v>9</v>
      </c>
      <c r="P282" s="259" t="s">
        <v>15</v>
      </c>
      <c r="Q282" s="264">
        <v>613</v>
      </c>
      <c r="R282" s="265">
        <v>1226</v>
      </c>
      <c r="S282" s="265">
        <f t="shared" si="56"/>
        <v>1532.5</v>
      </c>
      <c r="T282" s="265">
        <f t="shared" si="57"/>
        <v>1533</v>
      </c>
      <c r="U282" s="265">
        <v>1533</v>
      </c>
      <c r="V282" s="265">
        <v>1533</v>
      </c>
      <c r="W282" s="265">
        <v>0.49</v>
      </c>
      <c r="X282" s="265">
        <v>1.05</v>
      </c>
      <c r="Y282" s="384">
        <v>1.05</v>
      </c>
      <c r="Z282" s="265">
        <f>'SKLOP A'!J289</f>
        <v>0</v>
      </c>
      <c r="AA282" s="265">
        <v>0.49</v>
      </c>
      <c r="AB282" s="265">
        <v>1.4</v>
      </c>
      <c r="AC282" s="265">
        <f t="shared" si="58"/>
        <v>0.69</v>
      </c>
      <c r="AD282" s="265">
        <v>1.1000000000000001</v>
      </c>
      <c r="AE282" s="266">
        <v>1.1550000000000002</v>
      </c>
      <c r="AF282" s="265">
        <v>1.1000000000000001</v>
      </c>
      <c r="AG282" s="266">
        <f t="shared" si="55"/>
        <v>1.1550000000000002</v>
      </c>
      <c r="AH282" s="265">
        <f t="shared" si="59"/>
        <v>422.96999999999997</v>
      </c>
      <c r="AI282" s="358"/>
      <c r="AJ282" s="405">
        <f t="shared" si="60"/>
        <v>1416.0300000000002</v>
      </c>
      <c r="AK282" s="349"/>
      <c r="AL282" s="456">
        <f t="shared" si="61"/>
        <v>1770.6150000000005</v>
      </c>
      <c r="AM282" s="498"/>
      <c r="AN282" s="330">
        <v>643.65</v>
      </c>
      <c r="AO282" s="330"/>
      <c r="AP282" s="330">
        <v>1287.3</v>
      </c>
      <c r="AQ282" s="330"/>
      <c r="AR282" s="467">
        <f t="shared" si="62"/>
        <v>0</v>
      </c>
      <c r="AS282" s="267"/>
      <c r="AT282" s="271"/>
      <c r="AU282" s="271"/>
      <c r="AV282" s="271"/>
      <c r="AW282" s="271"/>
    </row>
    <row r="283" spans="1:50" ht="14.45" customHeight="1" x14ac:dyDescent="0.2">
      <c r="A283" s="262">
        <v>282</v>
      </c>
      <c r="B283" s="255">
        <v>279</v>
      </c>
      <c r="C283" s="256">
        <v>194</v>
      </c>
      <c r="D283" s="257">
        <v>235</v>
      </c>
      <c r="E283" s="258">
        <v>513</v>
      </c>
      <c r="F283" s="259" t="s">
        <v>479</v>
      </c>
      <c r="G283" s="20">
        <v>20</v>
      </c>
      <c r="H283" s="47" t="s">
        <v>635</v>
      </c>
      <c r="I283" s="260">
        <v>4028</v>
      </c>
      <c r="J283" s="261" t="s">
        <v>496</v>
      </c>
      <c r="K283" s="262">
        <v>0</v>
      </c>
      <c r="L283" s="262">
        <f t="shared" si="54"/>
        <v>240000300</v>
      </c>
      <c r="M283" s="259" t="s">
        <v>497</v>
      </c>
      <c r="N283" s="259"/>
      <c r="O283" s="263" t="s">
        <v>9</v>
      </c>
      <c r="P283" s="259" t="s">
        <v>15</v>
      </c>
      <c r="Q283" s="264">
        <v>692</v>
      </c>
      <c r="R283" s="265">
        <v>1384</v>
      </c>
      <c r="S283" s="265">
        <f t="shared" si="56"/>
        <v>1730</v>
      </c>
      <c r="T283" s="265">
        <f t="shared" si="57"/>
        <v>1730</v>
      </c>
      <c r="U283" s="265">
        <v>1730</v>
      </c>
      <c r="V283" s="265">
        <v>1730</v>
      </c>
      <c r="W283" s="265">
        <v>0.56000000000000005</v>
      </c>
      <c r="X283" s="265">
        <v>1.22</v>
      </c>
      <c r="Y283" s="384">
        <v>1.22</v>
      </c>
      <c r="Z283" s="265">
        <f>'SKLOP A'!J290</f>
        <v>0</v>
      </c>
      <c r="AA283" s="265">
        <v>0.56000000000000005</v>
      </c>
      <c r="AB283" s="265">
        <v>1.4</v>
      </c>
      <c r="AC283" s="265">
        <f t="shared" si="58"/>
        <v>0.78</v>
      </c>
      <c r="AD283" s="265">
        <v>1.1000000000000001</v>
      </c>
      <c r="AE283" s="266">
        <v>1.3420000000000001</v>
      </c>
      <c r="AF283" s="265">
        <v>1.1000000000000001</v>
      </c>
      <c r="AG283" s="266">
        <f t="shared" si="55"/>
        <v>1.3420000000000001</v>
      </c>
      <c r="AH283" s="265">
        <f t="shared" si="59"/>
        <v>539.76</v>
      </c>
      <c r="AI283" s="358"/>
      <c r="AJ283" s="405">
        <f t="shared" si="60"/>
        <v>1857.3280000000002</v>
      </c>
      <c r="AK283" s="349"/>
      <c r="AL283" s="456">
        <f t="shared" si="61"/>
        <v>2321.6600000000003</v>
      </c>
      <c r="AM283" s="498"/>
      <c r="AN283" s="330">
        <v>844.24</v>
      </c>
      <c r="AO283" s="330"/>
      <c r="AP283" s="330">
        <v>1688.48</v>
      </c>
      <c r="AQ283" s="330"/>
      <c r="AR283" s="467">
        <f t="shared" si="62"/>
        <v>0</v>
      </c>
      <c r="AS283" s="267"/>
      <c r="AT283" s="271"/>
      <c r="AU283" s="271"/>
      <c r="AV283" s="271"/>
      <c r="AW283" s="271"/>
    </row>
    <row r="284" spans="1:50" ht="14.25" customHeight="1" x14ac:dyDescent="0.2">
      <c r="A284" s="262">
        <v>283</v>
      </c>
      <c r="B284" s="255">
        <v>280</v>
      </c>
      <c r="C284" s="256">
        <v>196</v>
      </c>
      <c r="D284" s="257">
        <v>237</v>
      </c>
      <c r="E284" s="258"/>
      <c r="F284" s="259" t="s">
        <v>951</v>
      </c>
      <c r="G284" s="20">
        <v>20</v>
      </c>
      <c r="H284" s="47" t="s">
        <v>635</v>
      </c>
      <c r="I284" s="260">
        <v>9236</v>
      </c>
      <c r="J284" s="261" t="s">
        <v>1363</v>
      </c>
      <c r="K284" s="262">
        <v>0</v>
      </c>
      <c r="L284" s="262">
        <f t="shared" si="54"/>
        <v>240000500</v>
      </c>
      <c r="M284" s="259" t="s">
        <v>948</v>
      </c>
      <c r="N284" s="259"/>
      <c r="O284" s="263" t="s">
        <v>9</v>
      </c>
      <c r="P284" s="90" t="s">
        <v>15</v>
      </c>
      <c r="Q284" s="264">
        <v>139</v>
      </c>
      <c r="R284" s="265">
        <v>278</v>
      </c>
      <c r="S284" s="265">
        <f t="shared" si="56"/>
        <v>347.5</v>
      </c>
      <c r="T284" s="265">
        <f t="shared" si="57"/>
        <v>348</v>
      </c>
      <c r="U284" s="265">
        <v>348</v>
      </c>
      <c r="V284" s="265">
        <v>348</v>
      </c>
      <c r="W284" s="265">
        <v>0.65</v>
      </c>
      <c r="X284" s="265">
        <v>1.41</v>
      </c>
      <c r="Y284" s="384">
        <v>1.52</v>
      </c>
      <c r="Z284" s="265">
        <f>'SKLOP A'!J291</f>
        <v>0</v>
      </c>
      <c r="AA284" s="265">
        <v>0.65</v>
      </c>
      <c r="AB284" s="265">
        <v>1.4</v>
      </c>
      <c r="AC284" s="265">
        <f t="shared" si="58"/>
        <v>0.91</v>
      </c>
      <c r="AD284" s="265">
        <v>1.1000000000000001</v>
      </c>
      <c r="AE284" s="266">
        <v>1.5509999999999999</v>
      </c>
      <c r="AF284" s="265">
        <v>1.1000000000000001</v>
      </c>
      <c r="AG284" s="266">
        <f t="shared" si="55"/>
        <v>1.6720000000000002</v>
      </c>
      <c r="AH284" s="265">
        <f t="shared" si="59"/>
        <v>126.49000000000001</v>
      </c>
      <c r="AI284" s="358"/>
      <c r="AJ284" s="405">
        <f t="shared" si="60"/>
        <v>431.178</v>
      </c>
      <c r="AK284" s="349"/>
      <c r="AL284" s="456">
        <f t="shared" si="61"/>
        <v>581.85600000000011</v>
      </c>
      <c r="AM284" s="498"/>
      <c r="AN284" s="330">
        <v>195.98999999999998</v>
      </c>
      <c r="AO284" s="330"/>
      <c r="AP284" s="330">
        <v>422.56</v>
      </c>
      <c r="AQ284" s="330"/>
      <c r="AR284" s="467">
        <f t="shared" si="62"/>
        <v>0</v>
      </c>
      <c r="AS284" s="267"/>
      <c r="AT284" s="271"/>
      <c r="AU284" s="271"/>
      <c r="AV284" s="271"/>
      <c r="AW284" s="271"/>
    </row>
    <row r="285" spans="1:50" ht="14.45" customHeight="1" x14ac:dyDescent="0.2">
      <c r="A285" s="262">
        <v>284</v>
      </c>
      <c r="B285" s="255">
        <v>281</v>
      </c>
      <c r="C285" s="256">
        <v>197</v>
      </c>
      <c r="D285" s="257">
        <v>238</v>
      </c>
      <c r="E285" s="258"/>
      <c r="F285" s="259" t="s">
        <v>951</v>
      </c>
      <c r="G285" s="47">
        <v>20</v>
      </c>
      <c r="H285" s="47" t="s">
        <v>635</v>
      </c>
      <c r="I285" s="303">
        <v>9239</v>
      </c>
      <c r="J285" s="424" t="s">
        <v>1364</v>
      </c>
      <c r="K285" s="434">
        <v>0</v>
      </c>
      <c r="L285" s="434">
        <f t="shared" si="54"/>
        <v>240001100</v>
      </c>
      <c r="M285" s="90" t="s">
        <v>949</v>
      </c>
      <c r="N285" s="259"/>
      <c r="O285" s="263" t="s">
        <v>9</v>
      </c>
      <c r="P285" s="90" t="s">
        <v>15</v>
      </c>
      <c r="Q285" s="274">
        <v>172</v>
      </c>
      <c r="R285" s="265">
        <v>344</v>
      </c>
      <c r="S285" s="265">
        <f t="shared" si="56"/>
        <v>430</v>
      </c>
      <c r="T285" s="265">
        <f t="shared" si="57"/>
        <v>430</v>
      </c>
      <c r="U285" s="265">
        <v>430</v>
      </c>
      <c r="V285" s="265">
        <v>430</v>
      </c>
      <c r="W285" s="265">
        <v>1.01</v>
      </c>
      <c r="X285" s="265">
        <v>2.04</v>
      </c>
      <c r="Y285" s="384">
        <v>2.1800000000000002</v>
      </c>
      <c r="Z285" s="265">
        <f>'SKLOP A'!J292</f>
        <v>0</v>
      </c>
      <c r="AA285" s="265">
        <v>1.01</v>
      </c>
      <c r="AB285" s="265">
        <v>1.4</v>
      </c>
      <c r="AC285" s="265">
        <f t="shared" si="58"/>
        <v>1.41</v>
      </c>
      <c r="AD285" s="265">
        <v>1.1000000000000001</v>
      </c>
      <c r="AE285" s="266">
        <v>2.2440000000000002</v>
      </c>
      <c r="AF285" s="265">
        <v>1.1000000000000001</v>
      </c>
      <c r="AG285" s="266">
        <f t="shared" si="55"/>
        <v>2.3980000000000006</v>
      </c>
      <c r="AH285" s="265">
        <f t="shared" si="59"/>
        <v>242.51999999999998</v>
      </c>
      <c r="AI285" s="358"/>
      <c r="AJ285" s="405">
        <f t="shared" si="60"/>
        <v>771.93600000000004</v>
      </c>
      <c r="AK285" s="349"/>
      <c r="AL285" s="456">
        <f t="shared" si="61"/>
        <v>1031.1400000000003</v>
      </c>
      <c r="AM285" s="498"/>
      <c r="AN285" s="330">
        <v>350.88</v>
      </c>
      <c r="AO285" s="330"/>
      <c r="AP285" s="330">
        <v>749.92000000000007</v>
      </c>
      <c r="AQ285" s="330"/>
      <c r="AR285" s="467">
        <f t="shared" si="62"/>
        <v>0</v>
      </c>
      <c r="AS285" s="267"/>
      <c r="AT285" s="271"/>
      <c r="AU285" s="271"/>
      <c r="AV285" s="271"/>
      <c r="AW285" s="271"/>
    </row>
    <row r="286" spans="1:50" ht="14.45" customHeight="1" x14ac:dyDescent="0.2">
      <c r="A286" s="262">
        <v>285</v>
      </c>
      <c r="B286" s="255">
        <v>282</v>
      </c>
      <c r="C286" s="256"/>
      <c r="D286" s="257">
        <v>239</v>
      </c>
      <c r="E286" s="258"/>
      <c r="F286" s="263" t="s">
        <v>951</v>
      </c>
      <c r="G286" s="47">
        <v>20</v>
      </c>
      <c r="H286" s="47" t="s">
        <v>635</v>
      </c>
      <c r="I286" s="435">
        <v>9408</v>
      </c>
      <c r="J286" s="276">
        <v>240001200</v>
      </c>
      <c r="K286" s="434">
        <v>0</v>
      </c>
      <c r="L286" s="434">
        <f t="shared" si="54"/>
        <v>240001200</v>
      </c>
      <c r="M286" s="436" t="s">
        <v>1476</v>
      </c>
      <c r="N286" s="259"/>
      <c r="O286" s="263" t="s">
        <v>9</v>
      </c>
      <c r="P286" s="90" t="s">
        <v>15</v>
      </c>
      <c r="Q286" s="264">
        <v>200</v>
      </c>
      <c r="R286" s="265">
        <v>400</v>
      </c>
      <c r="S286" s="265">
        <f t="shared" si="56"/>
        <v>500</v>
      </c>
      <c r="T286" s="265">
        <f t="shared" si="57"/>
        <v>500</v>
      </c>
      <c r="U286" s="265">
        <v>500</v>
      </c>
      <c r="V286" s="265">
        <v>500</v>
      </c>
      <c r="W286" s="265">
        <v>1.28</v>
      </c>
      <c r="X286" s="265">
        <v>2.7</v>
      </c>
      <c r="Y286" s="384">
        <v>2.8</v>
      </c>
      <c r="Z286" s="265">
        <f>'SKLOP A'!J293</f>
        <v>0</v>
      </c>
      <c r="AA286" s="265">
        <v>1.28</v>
      </c>
      <c r="AB286" s="265">
        <v>1.4</v>
      </c>
      <c r="AC286" s="265">
        <f t="shared" si="58"/>
        <v>1.79</v>
      </c>
      <c r="AD286" s="265">
        <v>1.1000000000000001</v>
      </c>
      <c r="AE286" s="266">
        <v>2.9700000000000006</v>
      </c>
      <c r="AF286" s="265">
        <v>1.1000000000000001</v>
      </c>
      <c r="AG286" s="266">
        <f t="shared" si="55"/>
        <v>3.08</v>
      </c>
      <c r="AH286" s="265">
        <f t="shared" si="59"/>
        <v>358</v>
      </c>
      <c r="AI286" s="358"/>
      <c r="AJ286" s="405">
        <f t="shared" si="60"/>
        <v>1188.0000000000002</v>
      </c>
      <c r="AK286" s="349"/>
      <c r="AL286" s="456">
        <f t="shared" si="61"/>
        <v>1540</v>
      </c>
      <c r="AM286" s="498"/>
      <c r="AN286" s="330">
        <v>540</v>
      </c>
      <c r="AO286" s="330"/>
      <c r="AP286" s="330">
        <v>1120</v>
      </c>
      <c r="AQ286" s="330"/>
      <c r="AR286" s="467">
        <f t="shared" si="62"/>
        <v>0</v>
      </c>
      <c r="AS286" s="267"/>
      <c r="AT286" s="271"/>
      <c r="AU286" s="271"/>
      <c r="AV286" s="271"/>
      <c r="AW286" s="271"/>
    </row>
    <row r="287" spans="1:50" ht="14.45" customHeight="1" x14ac:dyDescent="0.2">
      <c r="A287" s="262">
        <v>286</v>
      </c>
      <c r="B287" s="255">
        <v>283</v>
      </c>
      <c r="C287" s="256">
        <v>198</v>
      </c>
      <c r="D287" s="257">
        <v>240</v>
      </c>
      <c r="E287" s="258">
        <v>514</v>
      </c>
      <c r="F287" s="259" t="s">
        <v>951</v>
      </c>
      <c r="G287" s="47">
        <v>20</v>
      </c>
      <c r="H287" s="47" t="s">
        <v>635</v>
      </c>
      <c r="I287" s="303">
        <v>4029</v>
      </c>
      <c r="J287" s="424" t="s">
        <v>498</v>
      </c>
      <c r="K287" s="434">
        <v>0</v>
      </c>
      <c r="L287" s="434">
        <f t="shared" si="54"/>
        <v>240002100</v>
      </c>
      <c r="M287" s="90" t="s">
        <v>499</v>
      </c>
      <c r="N287" s="259"/>
      <c r="O287" s="263" t="s">
        <v>9</v>
      </c>
      <c r="P287" s="90" t="s">
        <v>15</v>
      </c>
      <c r="Q287" s="264">
        <v>1760</v>
      </c>
      <c r="R287" s="265">
        <v>3520</v>
      </c>
      <c r="S287" s="265">
        <f t="shared" si="56"/>
        <v>4400</v>
      </c>
      <c r="T287" s="265">
        <f t="shared" si="57"/>
        <v>4400</v>
      </c>
      <c r="U287" s="265">
        <v>4400</v>
      </c>
      <c r="V287" s="265">
        <v>4400</v>
      </c>
      <c r="W287" s="265">
        <v>0.14000000000000001</v>
      </c>
      <c r="X287" s="265">
        <v>0.32</v>
      </c>
      <c r="Y287" s="384">
        <v>0.34</v>
      </c>
      <c r="Z287" s="265">
        <f>'SKLOP A'!J294</f>
        <v>0</v>
      </c>
      <c r="AA287" s="265">
        <v>0.14000000000000001</v>
      </c>
      <c r="AB287" s="265">
        <v>1.4</v>
      </c>
      <c r="AC287" s="265">
        <f t="shared" si="58"/>
        <v>0.2</v>
      </c>
      <c r="AD287" s="265">
        <v>1.1000000000000001</v>
      </c>
      <c r="AE287" s="266">
        <v>0.35200000000000004</v>
      </c>
      <c r="AF287" s="265">
        <v>1.1000000000000001</v>
      </c>
      <c r="AG287" s="266">
        <f t="shared" si="55"/>
        <v>0.37400000000000005</v>
      </c>
      <c r="AH287" s="265">
        <f t="shared" si="59"/>
        <v>352</v>
      </c>
      <c r="AI287" s="358"/>
      <c r="AJ287" s="405">
        <f t="shared" si="60"/>
        <v>1239.0400000000002</v>
      </c>
      <c r="AK287" s="349"/>
      <c r="AL287" s="456">
        <f t="shared" si="61"/>
        <v>1645.6000000000001</v>
      </c>
      <c r="AM287" s="498"/>
      <c r="AN287" s="330">
        <v>563.20000000000005</v>
      </c>
      <c r="AO287" s="330"/>
      <c r="AP287" s="330">
        <v>1196.8000000000002</v>
      </c>
      <c r="AQ287" s="330"/>
      <c r="AR287" s="467">
        <f t="shared" si="62"/>
        <v>0</v>
      </c>
      <c r="AS287" s="267"/>
      <c r="AT287" s="271"/>
      <c r="AU287" s="271"/>
      <c r="AV287" s="271"/>
      <c r="AW287" s="271"/>
    </row>
    <row r="288" spans="1:50" ht="14.45" customHeight="1" x14ac:dyDescent="0.2">
      <c r="A288" s="262">
        <v>287</v>
      </c>
      <c r="B288" s="255">
        <v>284</v>
      </c>
      <c r="C288" s="256">
        <v>199</v>
      </c>
      <c r="D288" s="257">
        <v>241</v>
      </c>
      <c r="E288" s="258"/>
      <c r="F288" s="259" t="s">
        <v>951</v>
      </c>
      <c r="G288" s="47">
        <v>20</v>
      </c>
      <c r="H288" s="47" t="s">
        <v>635</v>
      </c>
      <c r="I288" s="303">
        <v>9242</v>
      </c>
      <c r="J288" s="424" t="s">
        <v>1365</v>
      </c>
      <c r="K288" s="434">
        <v>0</v>
      </c>
      <c r="L288" s="434">
        <f t="shared" si="54"/>
        <v>240002300</v>
      </c>
      <c r="M288" s="90" t="s">
        <v>950</v>
      </c>
      <c r="N288" s="259"/>
      <c r="O288" s="263" t="s">
        <v>9</v>
      </c>
      <c r="P288" s="90" t="s">
        <v>15</v>
      </c>
      <c r="Q288" s="264">
        <v>269</v>
      </c>
      <c r="R288" s="265">
        <v>538</v>
      </c>
      <c r="S288" s="265">
        <f t="shared" si="56"/>
        <v>672.5</v>
      </c>
      <c r="T288" s="265">
        <f t="shared" si="57"/>
        <v>673</v>
      </c>
      <c r="U288" s="265">
        <v>673</v>
      </c>
      <c r="V288" s="265">
        <v>673</v>
      </c>
      <c r="W288" s="265">
        <v>0.24</v>
      </c>
      <c r="X288" s="265">
        <v>0.55000000000000004</v>
      </c>
      <c r="Y288" s="384">
        <v>0.59</v>
      </c>
      <c r="Z288" s="265">
        <f>'SKLOP A'!J295</f>
        <v>0</v>
      </c>
      <c r="AA288" s="265">
        <v>0.24</v>
      </c>
      <c r="AB288" s="265">
        <v>1.4</v>
      </c>
      <c r="AC288" s="265">
        <f t="shared" si="58"/>
        <v>0.34</v>
      </c>
      <c r="AD288" s="265">
        <v>1.1000000000000001</v>
      </c>
      <c r="AE288" s="266">
        <v>0.60500000000000009</v>
      </c>
      <c r="AF288" s="265">
        <v>1.1000000000000001</v>
      </c>
      <c r="AG288" s="266">
        <f t="shared" si="55"/>
        <v>0.64900000000000002</v>
      </c>
      <c r="AH288" s="265">
        <f t="shared" si="59"/>
        <v>91.460000000000008</v>
      </c>
      <c r="AI288" s="358"/>
      <c r="AJ288" s="405">
        <f t="shared" si="60"/>
        <v>325.49000000000007</v>
      </c>
      <c r="AK288" s="349"/>
      <c r="AL288" s="456">
        <f t="shared" si="61"/>
        <v>436.77699999999999</v>
      </c>
      <c r="AM288" s="498"/>
      <c r="AN288" s="330">
        <v>147.95000000000002</v>
      </c>
      <c r="AO288" s="330"/>
      <c r="AP288" s="330">
        <v>317.41999999999996</v>
      </c>
      <c r="AQ288" s="330"/>
      <c r="AR288" s="467">
        <f t="shared" si="62"/>
        <v>0</v>
      </c>
      <c r="AS288" s="267"/>
      <c r="AT288" s="271"/>
      <c r="AU288" s="271"/>
      <c r="AV288" s="271"/>
      <c r="AW288" s="271"/>
      <c r="AX288" s="278" t="e">
        <f>#REF!+#REF!</f>
        <v>#REF!</v>
      </c>
    </row>
    <row r="289" spans="1:49" ht="14.45" customHeight="1" x14ac:dyDescent="0.2">
      <c r="A289" s="262">
        <v>288</v>
      </c>
      <c r="B289" s="255">
        <v>285</v>
      </c>
      <c r="C289" s="256"/>
      <c r="D289" s="257">
        <v>242</v>
      </c>
      <c r="E289" s="258"/>
      <c r="F289" s="263" t="s">
        <v>951</v>
      </c>
      <c r="G289" s="47">
        <v>20</v>
      </c>
      <c r="H289" s="47" t="s">
        <v>635</v>
      </c>
      <c r="I289" s="435">
        <v>9243</v>
      </c>
      <c r="J289" s="276">
        <v>240002400</v>
      </c>
      <c r="K289" s="434">
        <v>0</v>
      </c>
      <c r="L289" s="434">
        <f t="shared" si="54"/>
        <v>240002400</v>
      </c>
      <c r="M289" s="436" t="s">
        <v>1479</v>
      </c>
      <c r="N289" s="259"/>
      <c r="O289" s="263" t="s">
        <v>9</v>
      </c>
      <c r="P289" s="90" t="s">
        <v>15</v>
      </c>
      <c r="Q289" s="274">
        <v>72</v>
      </c>
      <c r="R289" s="265">
        <v>144</v>
      </c>
      <c r="S289" s="265">
        <f t="shared" si="56"/>
        <v>180</v>
      </c>
      <c r="T289" s="265">
        <f t="shared" si="57"/>
        <v>180</v>
      </c>
      <c r="U289" s="265">
        <v>180</v>
      </c>
      <c r="V289" s="265">
        <v>180</v>
      </c>
      <c r="W289" s="265">
        <v>0.44</v>
      </c>
      <c r="X289" s="265">
        <v>0.86</v>
      </c>
      <c r="Y289" s="384">
        <v>0.93</v>
      </c>
      <c r="Z289" s="265">
        <f>'SKLOP A'!J296</f>
        <v>0</v>
      </c>
      <c r="AA289" s="265">
        <v>0.44</v>
      </c>
      <c r="AB289" s="265">
        <v>1.4</v>
      </c>
      <c r="AC289" s="265">
        <f t="shared" si="58"/>
        <v>0.62</v>
      </c>
      <c r="AD289" s="265">
        <v>1.1000000000000001</v>
      </c>
      <c r="AE289" s="266">
        <v>0.94600000000000006</v>
      </c>
      <c r="AF289" s="265">
        <v>1.1000000000000001</v>
      </c>
      <c r="AG289" s="266">
        <f t="shared" si="55"/>
        <v>1.0230000000000001</v>
      </c>
      <c r="AH289" s="265">
        <f t="shared" si="59"/>
        <v>44.64</v>
      </c>
      <c r="AI289" s="358"/>
      <c r="AJ289" s="405">
        <f t="shared" si="60"/>
        <v>136.22400000000002</v>
      </c>
      <c r="AK289" s="349"/>
      <c r="AL289" s="456">
        <f t="shared" si="61"/>
        <v>184.14000000000001</v>
      </c>
      <c r="AM289" s="498"/>
      <c r="AN289" s="330">
        <v>61.92</v>
      </c>
      <c r="AO289" s="330"/>
      <c r="AP289" s="330">
        <v>133.92000000000002</v>
      </c>
      <c r="AQ289" s="330"/>
      <c r="AR289" s="467">
        <f t="shared" si="62"/>
        <v>0</v>
      </c>
      <c r="AS289" s="267"/>
      <c r="AT289" s="271"/>
      <c r="AU289" s="271"/>
      <c r="AV289" s="271"/>
      <c r="AW289" s="271"/>
    </row>
    <row r="290" spans="1:49" ht="14.45" customHeight="1" x14ac:dyDescent="0.2">
      <c r="A290" s="262">
        <v>289</v>
      </c>
      <c r="B290" s="255">
        <v>286</v>
      </c>
      <c r="C290" s="256">
        <v>200</v>
      </c>
      <c r="D290" s="257">
        <v>243</v>
      </c>
      <c r="E290" s="258">
        <v>516</v>
      </c>
      <c r="F290" s="259" t="s">
        <v>500</v>
      </c>
      <c r="G290" s="47">
        <v>21</v>
      </c>
      <c r="H290" s="47" t="s">
        <v>643</v>
      </c>
      <c r="I290" s="303">
        <v>3103</v>
      </c>
      <c r="J290" s="424" t="s">
        <v>501</v>
      </c>
      <c r="K290" s="434">
        <v>0</v>
      </c>
      <c r="L290" s="434">
        <f t="shared" si="54"/>
        <v>400035000</v>
      </c>
      <c r="M290" s="90" t="s">
        <v>961</v>
      </c>
      <c r="N290" s="259"/>
      <c r="O290" s="263" t="s">
        <v>9</v>
      </c>
      <c r="P290" s="90" t="s">
        <v>15</v>
      </c>
      <c r="Q290" s="274">
        <v>1</v>
      </c>
      <c r="R290" s="265">
        <v>2</v>
      </c>
      <c r="S290" s="265">
        <f t="shared" si="56"/>
        <v>2.5</v>
      </c>
      <c r="T290" s="265">
        <f t="shared" si="57"/>
        <v>3</v>
      </c>
      <c r="U290" s="265">
        <v>3</v>
      </c>
      <c r="V290" s="265">
        <v>3</v>
      </c>
      <c r="W290" s="265">
        <v>71.12</v>
      </c>
      <c r="X290" s="265">
        <v>111.93</v>
      </c>
      <c r="Y290" s="384">
        <v>118.4</v>
      </c>
      <c r="Z290" s="265">
        <f>'SKLOP A'!J297</f>
        <v>0</v>
      </c>
      <c r="AA290" s="265">
        <v>71.12</v>
      </c>
      <c r="AB290" s="265">
        <v>1.4</v>
      </c>
      <c r="AC290" s="265">
        <f t="shared" si="58"/>
        <v>99.57</v>
      </c>
      <c r="AD290" s="265">
        <v>1.1000000000000001</v>
      </c>
      <c r="AE290" s="266">
        <v>123.12300000000002</v>
      </c>
      <c r="AF290" s="265">
        <v>1.1000000000000001</v>
      </c>
      <c r="AG290" s="266">
        <f t="shared" si="55"/>
        <v>130.24</v>
      </c>
      <c r="AH290" s="265">
        <f t="shared" si="59"/>
        <v>99.57</v>
      </c>
      <c r="AI290" s="358"/>
      <c r="AJ290" s="405">
        <f t="shared" si="60"/>
        <v>246.24600000000004</v>
      </c>
      <c r="AK290" s="349"/>
      <c r="AL290" s="456">
        <f t="shared" si="61"/>
        <v>390.72</v>
      </c>
      <c r="AM290" s="498"/>
      <c r="AN290" s="330">
        <v>111.93</v>
      </c>
      <c r="AO290" s="330"/>
      <c r="AP290" s="330">
        <v>236.8</v>
      </c>
      <c r="AQ290" s="330"/>
      <c r="AR290" s="467">
        <f t="shared" si="62"/>
        <v>0</v>
      </c>
      <c r="AS290" s="267"/>
      <c r="AT290" s="271"/>
      <c r="AU290" s="271"/>
      <c r="AV290" s="271"/>
      <c r="AW290" s="271"/>
    </row>
    <row r="291" spans="1:49" ht="14.45" customHeight="1" x14ac:dyDescent="0.2">
      <c r="A291" s="262">
        <v>290</v>
      </c>
      <c r="B291" s="255">
        <v>287</v>
      </c>
      <c r="C291" s="256">
        <v>201</v>
      </c>
      <c r="D291" s="257">
        <v>244</v>
      </c>
      <c r="E291" s="258">
        <v>517</v>
      </c>
      <c r="F291" s="259" t="s">
        <v>500</v>
      </c>
      <c r="G291" s="47">
        <v>21</v>
      </c>
      <c r="H291" s="47" t="s">
        <v>643</v>
      </c>
      <c r="I291" s="303">
        <v>4013</v>
      </c>
      <c r="J291" s="424" t="s">
        <v>502</v>
      </c>
      <c r="K291" s="434">
        <v>0</v>
      </c>
      <c r="L291" s="434">
        <f t="shared" si="54"/>
        <v>400038400</v>
      </c>
      <c r="M291" s="90" t="s">
        <v>958</v>
      </c>
      <c r="N291" s="259"/>
      <c r="O291" s="263" t="s">
        <v>9</v>
      </c>
      <c r="P291" s="90" t="s">
        <v>15</v>
      </c>
      <c r="Q291" s="274">
        <v>7</v>
      </c>
      <c r="R291" s="265">
        <v>14</v>
      </c>
      <c r="S291" s="265">
        <f t="shared" si="56"/>
        <v>17.5</v>
      </c>
      <c r="T291" s="265">
        <f t="shared" si="57"/>
        <v>18</v>
      </c>
      <c r="U291" s="265">
        <v>18</v>
      </c>
      <c r="V291" s="265">
        <v>18</v>
      </c>
      <c r="W291" s="265">
        <v>95.92</v>
      </c>
      <c r="X291" s="265">
        <v>125.97</v>
      </c>
      <c r="Y291" s="384">
        <v>134.72</v>
      </c>
      <c r="Z291" s="265">
        <f>'SKLOP A'!J298</f>
        <v>0</v>
      </c>
      <c r="AA291" s="265">
        <v>95.92</v>
      </c>
      <c r="AB291" s="265">
        <v>1.4</v>
      </c>
      <c r="AC291" s="265">
        <f t="shared" si="58"/>
        <v>134.29</v>
      </c>
      <c r="AD291" s="265">
        <v>1.1000000000000001</v>
      </c>
      <c r="AE291" s="266">
        <v>138.56700000000001</v>
      </c>
      <c r="AF291" s="265">
        <v>1.1000000000000001</v>
      </c>
      <c r="AG291" s="266">
        <f t="shared" si="55"/>
        <v>148.19200000000001</v>
      </c>
      <c r="AH291" s="265">
        <f t="shared" si="59"/>
        <v>940.03</v>
      </c>
      <c r="AI291" s="358"/>
      <c r="AJ291" s="405">
        <f t="shared" si="60"/>
        <v>1939.9380000000001</v>
      </c>
      <c r="AK291" s="349"/>
      <c r="AL291" s="456">
        <f t="shared" si="61"/>
        <v>2667.4560000000001</v>
      </c>
      <c r="AM291" s="498"/>
      <c r="AN291" s="330">
        <v>881.79</v>
      </c>
      <c r="AO291" s="330"/>
      <c r="AP291" s="330">
        <v>1886.08</v>
      </c>
      <c r="AQ291" s="330"/>
      <c r="AR291" s="467">
        <f t="shared" si="62"/>
        <v>0</v>
      </c>
      <c r="AS291" s="267"/>
      <c r="AT291" s="271"/>
      <c r="AU291" s="271"/>
      <c r="AV291" s="271"/>
      <c r="AW291" s="271"/>
    </row>
    <row r="292" spans="1:49" ht="14.45" customHeight="1" x14ac:dyDescent="0.2">
      <c r="A292" s="262">
        <v>291</v>
      </c>
      <c r="B292" s="255">
        <v>288</v>
      </c>
      <c r="C292" s="256">
        <v>202</v>
      </c>
      <c r="D292" s="257">
        <v>245</v>
      </c>
      <c r="E292" s="258">
        <v>518</v>
      </c>
      <c r="F292" s="259" t="s">
        <v>500</v>
      </c>
      <c r="G292" s="20">
        <v>21</v>
      </c>
      <c r="H292" s="47" t="s">
        <v>643</v>
      </c>
      <c r="I292" s="260">
        <v>3767</v>
      </c>
      <c r="J292" s="261" t="s">
        <v>503</v>
      </c>
      <c r="K292" s="262">
        <v>0</v>
      </c>
      <c r="L292" s="262">
        <f t="shared" si="54"/>
        <v>400041000</v>
      </c>
      <c r="M292" s="259" t="s">
        <v>959</v>
      </c>
      <c r="N292" s="259"/>
      <c r="O292" s="263" t="s">
        <v>9</v>
      </c>
      <c r="P292" s="259" t="s">
        <v>15</v>
      </c>
      <c r="Q292" s="274">
        <v>1</v>
      </c>
      <c r="R292" s="265">
        <v>2</v>
      </c>
      <c r="S292" s="265">
        <f t="shared" si="56"/>
        <v>2.5</v>
      </c>
      <c r="T292" s="265">
        <f t="shared" si="57"/>
        <v>3</v>
      </c>
      <c r="U292" s="265">
        <v>3</v>
      </c>
      <c r="V292" s="265">
        <v>3</v>
      </c>
      <c r="W292" s="265">
        <v>121.63</v>
      </c>
      <c r="X292" s="265">
        <v>168.26</v>
      </c>
      <c r="Y292" s="384">
        <v>179.57</v>
      </c>
      <c r="Z292" s="265">
        <f>'SKLOP A'!J299</f>
        <v>0</v>
      </c>
      <c r="AA292" s="265">
        <v>121.63</v>
      </c>
      <c r="AB292" s="265">
        <v>1.4</v>
      </c>
      <c r="AC292" s="265">
        <f t="shared" si="58"/>
        <v>170.28</v>
      </c>
      <c r="AD292" s="265">
        <v>1.1000000000000001</v>
      </c>
      <c r="AE292" s="266">
        <v>185.08600000000001</v>
      </c>
      <c r="AF292" s="265">
        <v>1.1000000000000001</v>
      </c>
      <c r="AG292" s="266">
        <f t="shared" si="55"/>
        <v>197.52700000000002</v>
      </c>
      <c r="AH292" s="265">
        <f t="shared" si="59"/>
        <v>170.28</v>
      </c>
      <c r="AI292" s="358"/>
      <c r="AJ292" s="405">
        <f t="shared" si="60"/>
        <v>370.17200000000003</v>
      </c>
      <c r="AK292" s="349"/>
      <c r="AL292" s="456">
        <f t="shared" si="61"/>
        <v>592.58100000000002</v>
      </c>
      <c r="AM292" s="498"/>
      <c r="AN292" s="330">
        <v>168.26</v>
      </c>
      <c r="AO292" s="330"/>
      <c r="AP292" s="330">
        <v>359.14</v>
      </c>
      <c r="AQ292" s="330"/>
      <c r="AR292" s="467">
        <f t="shared" si="62"/>
        <v>0</v>
      </c>
      <c r="AS292" s="267"/>
      <c r="AT292" s="271"/>
      <c r="AU292" s="271"/>
      <c r="AV292" s="271"/>
      <c r="AW292" s="271"/>
    </row>
    <row r="293" spans="1:49" ht="14.45" customHeight="1" x14ac:dyDescent="0.2">
      <c r="A293" s="262">
        <v>292</v>
      </c>
      <c r="B293" s="255">
        <v>289</v>
      </c>
      <c r="C293" s="256">
        <v>203</v>
      </c>
      <c r="D293" s="257">
        <v>246</v>
      </c>
      <c r="E293" s="258">
        <v>519</v>
      </c>
      <c r="F293" s="259" t="s">
        <v>500</v>
      </c>
      <c r="G293" s="20">
        <v>21</v>
      </c>
      <c r="H293" s="47" t="s">
        <v>643</v>
      </c>
      <c r="I293" s="260">
        <v>3768</v>
      </c>
      <c r="J293" s="261" t="s">
        <v>504</v>
      </c>
      <c r="K293" s="262">
        <v>0</v>
      </c>
      <c r="L293" s="262">
        <f t="shared" si="54"/>
        <v>400044000</v>
      </c>
      <c r="M293" s="259" t="s">
        <v>960</v>
      </c>
      <c r="N293" s="259"/>
      <c r="O293" s="263" t="s">
        <v>9</v>
      </c>
      <c r="P293" s="259" t="s">
        <v>15</v>
      </c>
      <c r="Q293" s="274">
        <v>3</v>
      </c>
      <c r="R293" s="265">
        <v>6</v>
      </c>
      <c r="S293" s="265">
        <f t="shared" si="56"/>
        <v>7.5</v>
      </c>
      <c r="T293" s="265">
        <f t="shared" si="57"/>
        <v>8</v>
      </c>
      <c r="U293" s="265">
        <v>8</v>
      </c>
      <c r="V293" s="265">
        <v>8</v>
      </c>
      <c r="W293" s="265">
        <v>132.97999999999999</v>
      </c>
      <c r="X293" s="265">
        <v>189.84</v>
      </c>
      <c r="Y293" s="384">
        <v>200.56</v>
      </c>
      <c r="Z293" s="265">
        <f>'SKLOP A'!J300</f>
        <v>0</v>
      </c>
      <c r="AA293" s="265">
        <v>132.97999999999999</v>
      </c>
      <c r="AB293" s="265">
        <v>1.4</v>
      </c>
      <c r="AC293" s="265">
        <f t="shared" si="58"/>
        <v>186.17</v>
      </c>
      <c r="AD293" s="265">
        <v>1.1000000000000001</v>
      </c>
      <c r="AE293" s="266">
        <v>208.82400000000001</v>
      </c>
      <c r="AF293" s="265">
        <v>1.1000000000000001</v>
      </c>
      <c r="AG293" s="266">
        <f t="shared" si="55"/>
        <v>220.61600000000001</v>
      </c>
      <c r="AH293" s="265">
        <f t="shared" si="59"/>
        <v>558.51</v>
      </c>
      <c r="AI293" s="358"/>
      <c r="AJ293" s="405">
        <f t="shared" si="60"/>
        <v>1252.944</v>
      </c>
      <c r="AK293" s="349"/>
      <c r="AL293" s="456">
        <f t="shared" si="61"/>
        <v>1764.9280000000001</v>
      </c>
      <c r="AM293" s="498"/>
      <c r="AN293" s="330">
        <v>569.52</v>
      </c>
      <c r="AO293" s="330"/>
      <c r="AP293" s="330">
        <v>1203.3600000000001</v>
      </c>
      <c r="AQ293" s="330"/>
      <c r="AR293" s="467">
        <f t="shared" si="62"/>
        <v>0</v>
      </c>
      <c r="AS293" s="267"/>
      <c r="AT293" s="271"/>
      <c r="AU293" s="271"/>
      <c r="AV293" s="271"/>
      <c r="AW293" s="271"/>
    </row>
    <row r="294" spans="1:49" ht="14.45" customHeight="1" x14ac:dyDescent="0.2">
      <c r="A294" s="262">
        <v>293</v>
      </c>
      <c r="B294" s="255">
        <v>290</v>
      </c>
      <c r="C294" s="256">
        <v>204</v>
      </c>
      <c r="D294" s="257">
        <v>247</v>
      </c>
      <c r="E294" s="258">
        <v>169</v>
      </c>
      <c r="F294" s="259" t="s">
        <v>119</v>
      </c>
      <c r="G294" s="20">
        <v>22</v>
      </c>
      <c r="H294" s="47" t="s">
        <v>628</v>
      </c>
      <c r="I294" s="260">
        <v>3607</v>
      </c>
      <c r="J294" s="261" t="s">
        <v>1366</v>
      </c>
      <c r="K294" s="262">
        <v>0</v>
      </c>
      <c r="L294" s="262">
        <f t="shared" si="54"/>
        <v>209600100</v>
      </c>
      <c r="M294" s="259" t="s">
        <v>120</v>
      </c>
      <c r="N294" s="259"/>
      <c r="O294" s="263" t="s">
        <v>9</v>
      </c>
      <c r="P294" s="259" t="s">
        <v>15</v>
      </c>
      <c r="Q294" s="264">
        <v>9</v>
      </c>
      <c r="R294" s="265">
        <v>18</v>
      </c>
      <c r="S294" s="265">
        <f t="shared" si="56"/>
        <v>22.5</v>
      </c>
      <c r="T294" s="265">
        <f t="shared" si="57"/>
        <v>23</v>
      </c>
      <c r="U294" s="265">
        <v>23</v>
      </c>
      <c r="V294" s="265">
        <v>23</v>
      </c>
      <c r="W294" s="265">
        <v>1.28</v>
      </c>
      <c r="X294" s="265">
        <v>1.54</v>
      </c>
      <c r="Y294" s="384">
        <v>1.7</v>
      </c>
      <c r="Z294" s="265">
        <f>'SKLOP A'!J301</f>
        <v>0</v>
      </c>
      <c r="AA294" s="265">
        <v>1.28</v>
      </c>
      <c r="AB294" s="265">
        <v>1.4</v>
      </c>
      <c r="AC294" s="265">
        <f t="shared" si="58"/>
        <v>1.79</v>
      </c>
      <c r="AD294" s="265">
        <v>1.1000000000000001</v>
      </c>
      <c r="AE294" s="266">
        <v>1.6940000000000002</v>
      </c>
      <c r="AF294" s="265">
        <v>1.1000000000000001</v>
      </c>
      <c r="AG294" s="266">
        <f t="shared" si="55"/>
        <v>1.87</v>
      </c>
      <c r="AH294" s="265">
        <f t="shared" si="59"/>
        <v>16.11</v>
      </c>
      <c r="AI294" s="358"/>
      <c r="AJ294" s="405">
        <f t="shared" si="60"/>
        <v>30.492000000000004</v>
      </c>
      <c r="AK294" s="349"/>
      <c r="AL294" s="456">
        <f t="shared" si="61"/>
        <v>43.010000000000005</v>
      </c>
      <c r="AM294" s="498"/>
      <c r="AN294" s="330">
        <v>13.86</v>
      </c>
      <c r="AO294" s="330"/>
      <c r="AP294" s="330">
        <v>30.599999999999998</v>
      </c>
      <c r="AQ294" s="330"/>
      <c r="AR294" s="467">
        <f t="shared" si="62"/>
        <v>0</v>
      </c>
      <c r="AS294" s="267"/>
      <c r="AT294" s="271"/>
      <c r="AU294" s="271"/>
      <c r="AV294" s="271"/>
      <c r="AW294" s="271"/>
    </row>
    <row r="295" spans="1:49" ht="14.45" customHeight="1" x14ac:dyDescent="0.2">
      <c r="A295" s="262">
        <v>294</v>
      </c>
      <c r="B295" s="255">
        <v>291</v>
      </c>
      <c r="C295" s="256">
        <v>205</v>
      </c>
      <c r="D295" s="257">
        <v>248</v>
      </c>
      <c r="E295" s="258">
        <v>170</v>
      </c>
      <c r="F295" s="259" t="s">
        <v>119</v>
      </c>
      <c r="G295" s="20">
        <v>22</v>
      </c>
      <c r="H295" s="47" t="s">
        <v>628</v>
      </c>
      <c r="I295" s="260">
        <v>3608</v>
      </c>
      <c r="J295" s="261" t="s">
        <v>1367</v>
      </c>
      <c r="K295" s="262">
        <v>0</v>
      </c>
      <c r="L295" s="262">
        <f t="shared" si="54"/>
        <v>209600110</v>
      </c>
      <c r="M295" s="259" t="s">
        <v>121</v>
      </c>
      <c r="N295" s="259"/>
      <c r="O295" s="263" t="s">
        <v>9</v>
      </c>
      <c r="P295" s="259" t="s">
        <v>15</v>
      </c>
      <c r="Q295" s="264">
        <v>10</v>
      </c>
      <c r="R295" s="265">
        <v>20</v>
      </c>
      <c r="S295" s="265">
        <f t="shared" si="56"/>
        <v>25</v>
      </c>
      <c r="T295" s="265">
        <f t="shared" si="57"/>
        <v>25</v>
      </c>
      <c r="U295" s="265">
        <v>25</v>
      </c>
      <c r="V295" s="265">
        <v>25</v>
      </c>
      <c r="W295" s="265">
        <v>1.47</v>
      </c>
      <c r="X295" s="265">
        <v>1.77</v>
      </c>
      <c r="Y295" s="384">
        <v>1.96</v>
      </c>
      <c r="Z295" s="265">
        <f>'SKLOP A'!J302</f>
        <v>0</v>
      </c>
      <c r="AA295" s="265">
        <v>1.47</v>
      </c>
      <c r="AB295" s="265">
        <v>1.4</v>
      </c>
      <c r="AC295" s="265">
        <f t="shared" si="58"/>
        <v>2.06</v>
      </c>
      <c r="AD295" s="265">
        <v>1.1000000000000001</v>
      </c>
      <c r="AE295" s="266">
        <v>1.9470000000000003</v>
      </c>
      <c r="AF295" s="265">
        <v>1.1000000000000001</v>
      </c>
      <c r="AG295" s="266">
        <f t="shared" si="55"/>
        <v>2.1560000000000001</v>
      </c>
      <c r="AH295" s="265">
        <f t="shared" si="59"/>
        <v>20.6</v>
      </c>
      <c r="AI295" s="358"/>
      <c r="AJ295" s="405">
        <f t="shared" si="60"/>
        <v>38.940000000000005</v>
      </c>
      <c r="AK295" s="349"/>
      <c r="AL295" s="456">
        <f t="shared" si="61"/>
        <v>53.900000000000006</v>
      </c>
      <c r="AM295" s="498"/>
      <c r="AN295" s="330">
        <v>17.7</v>
      </c>
      <c r="AO295" s="330"/>
      <c r="AP295" s="330">
        <v>39.200000000000003</v>
      </c>
      <c r="AQ295" s="330"/>
      <c r="AR295" s="467">
        <f t="shared" si="62"/>
        <v>0</v>
      </c>
      <c r="AS295" s="267"/>
      <c r="AT295" s="271"/>
      <c r="AU295" s="271"/>
      <c r="AV295" s="271"/>
      <c r="AW295" s="271"/>
    </row>
    <row r="296" spans="1:49" ht="14.45" customHeight="1" x14ac:dyDescent="0.2">
      <c r="A296" s="262">
        <v>295</v>
      </c>
      <c r="B296" s="255">
        <v>292</v>
      </c>
      <c r="C296" s="256">
        <v>206</v>
      </c>
      <c r="D296" s="257">
        <v>249</v>
      </c>
      <c r="E296" s="258">
        <v>171</v>
      </c>
      <c r="F296" s="259" t="s">
        <v>119</v>
      </c>
      <c r="G296" s="20">
        <v>22</v>
      </c>
      <c r="H296" s="47" t="s">
        <v>628</v>
      </c>
      <c r="I296" s="260">
        <v>3609</v>
      </c>
      <c r="J296" s="261" t="s">
        <v>1368</v>
      </c>
      <c r="K296" s="262">
        <v>0</v>
      </c>
      <c r="L296" s="262">
        <f t="shared" si="54"/>
        <v>209600120</v>
      </c>
      <c r="M296" s="259" t="s">
        <v>122</v>
      </c>
      <c r="N296" s="259"/>
      <c r="O296" s="263" t="s">
        <v>9</v>
      </c>
      <c r="P296" s="259" t="s">
        <v>15</v>
      </c>
      <c r="Q296" s="264">
        <v>16</v>
      </c>
      <c r="R296" s="265">
        <v>32</v>
      </c>
      <c r="S296" s="265">
        <f t="shared" si="56"/>
        <v>40</v>
      </c>
      <c r="T296" s="265">
        <f t="shared" si="57"/>
        <v>40</v>
      </c>
      <c r="U296" s="265">
        <v>40</v>
      </c>
      <c r="V296" s="265">
        <v>40</v>
      </c>
      <c r="W296" s="265">
        <v>1.88</v>
      </c>
      <c r="X296" s="265">
        <v>2.2599999999999998</v>
      </c>
      <c r="Y296" s="384">
        <v>2.5099999999999998</v>
      </c>
      <c r="Z296" s="265">
        <f>'SKLOP A'!J303</f>
        <v>0</v>
      </c>
      <c r="AA296" s="265">
        <v>1.88</v>
      </c>
      <c r="AB296" s="265">
        <v>1.4</v>
      </c>
      <c r="AC296" s="265">
        <f t="shared" si="58"/>
        <v>2.63</v>
      </c>
      <c r="AD296" s="265">
        <v>1.1000000000000001</v>
      </c>
      <c r="AE296" s="266">
        <v>2.4859999999999998</v>
      </c>
      <c r="AF296" s="265">
        <v>1.1000000000000001</v>
      </c>
      <c r="AG296" s="266">
        <f t="shared" si="55"/>
        <v>2.7610000000000001</v>
      </c>
      <c r="AH296" s="265">
        <f t="shared" si="59"/>
        <v>42.08</v>
      </c>
      <c r="AI296" s="358"/>
      <c r="AJ296" s="405">
        <f t="shared" si="60"/>
        <v>79.551999999999992</v>
      </c>
      <c r="AK296" s="349"/>
      <c r="AL296" s="456">
        <f t="shared" si="61"/>
        <v>110.44</v>
      </c>
      <c r="AM296" s="498"/>
      <c r="AN296" s="330">
        <v>36.159999999999997</v>
      </c>
      <c r="AO296" s="330"/>
      <c r="AP296" s="330">
        <v>80.319999999999993</v>
      </c>
      <c r="AQ296" s="330"/>
      <c r="AR296" s="467">
        <f t="shared" si="62"/>
        <v>0</v>
      </c>
      <c r="AS296" s="267"/>
      <c r="AT296" s="271"/>
      <c r="AU296" s="271"/>
      <c r="AV296" s="271"/>
      <c r="AW296" s="271"/>
    </row>
    <row r="297" spans="1:49" ht="14.45" customHeight="1" x14ac:dyDescent="0.2">
      <c r="A297" s="262">
        <v>296</v>
      </c>
      <c r="B297" s="255">
        <v>293</v>
      </c>
      <c r="C297" s="256">
        <v>207</v>
      </c>
      <c r="D297" s="257">
        <v>250</v>
      </c>
      <c r="E297" s="258">
        <v>172</v>
      </c>
      <c r="F297" s="259" t="s">
        <v>119</v>
      </c>
      <c r="G297" s="20">
        <v>22</v>
      </c>
      <c r="H297" s="47" t="s">
        <v>628</v>
      </c>
      <c r="I297" s="260">
        <v>3610</v>
      </c>
      <c r="J297" s="261" t="s">
        <v>1369</v>
      </c>
      <c r="K297" s="262">
        <v>0</v>
      </c>
      <c r="L297" s="262">
        <f t="shared" si="54"/>
        <v>209600130</v>
      </c>
      <c r="M297" s="259" t="s">
        <v>123</v>
      </c>
      <c r="N297" s="259"/>
      <c r="O297" s="263" t="s">
        <v>9</v>
      </c>
      <c r="P297" s="259" t="s">
        <v>15</v>
      </c>
      <c r="Q297" s="264">
        <v>2</v>
      </c>
      <c r="R297" s="265">
        <v>4</v>
      </c>
      <c r="S297" s="265">
        <f t="shared" si="56"/>
        <v>5</v>
      </c>
      <c r="T297" s="265">
        <f t="shared" si="57"/>
        <v>5</v>
      </c>
      <c r="U297" s="265">
        <v>5</v>
      </c>
      <c r="V297" s="265">
        <v>5</v>
      </c>
      <c r="W297" s="265">
        <v>2.59</v>
      </c>
      <c r="X297" s="265">
        <v>3.11</v>
      </c>
      <c r="Y297" s="384">
        <v>3.58</v>
      </c>
      <c r="Z297" s="265">
        <f>'SKLOP A'!J304</f>
        <v>0</v>
      </c>
      <c r="AA297" s="265">
        <v>2.59</v>
      </c>
      <c r="AB297" s="265">
        <v>1.4</v>
      </c>
      <c r="AC297" s="265">
        <f t="shared" si="58"/>
        <v>3.63</v>
      </c>
      <c r="AD297" s="265">
        <v>1.1000000000000001</v>
      </c>
      <c r="AE297" s="266">
        <v>3.4210000000000003</v>
      </c>
      <c r="AF297" s="265">
        <v>1.1000000000000001</v>
      </c>
      <c r="AG297" s="266">
        <f t="shared" si="55"/>
        <v>3.9380000000000006</v>
      </c>
      <c r="AH297" s="265">
        <f t="shared" si="59"/>
        <v>7.26</v>
      </c>
      <c r="AI297" s="358"/>
      <c r="AJ297" s="405">
        <f t="shared" si="60"/>
        <v>13.684000000000001</v>
      </c>
      <c r="AK297" s="349"/>
      <c r="AL297" s="456">
        <f t="shared" si="61"/>
        <v>19.690000000000005</v>
      </c>
      <c r="AM297" s="498"/>
      <c r="AN297" s="330">
        <v>6.22</v>
      </c>
      <c r="AO297" s="330"/>
      <c r="AP297" s="330">
        <v>14.32</v>
      </c>
      <c r="AQ297" s="330"/>
      <c r="AR297" s="467">
        <f t="shared" si="62"/>
        <v>0</v>
      </c>
      <c r="AS297" s="267"/>
      <c r="AT297" s="271"/>
      <c r="AU297" s="271"/>
      <c r="AV297" s="271"/>
      <c r="AW297" s="271"/>
    </row>
    <row r="298" spans="1:49" ht="14.45" customHeight="1" x14ac:dyDescent="0.2">
      <c r="A298" s="262">
        <v>297</v>
      </c>
      <c r="B298" s="255">
        <v>294</v>
      </c>
      <c r="C298" s="256">
        <v>208</v>
      </c>
      <c r="D298" s="257">
        <v>251</v>
      </c>
      <c r="E298" s="258">
        <v>173</v>
      </c>
      <c r="F298" s="259" t="s">
        <v>119</v>
      </c>
      <c r="G298" s="20">
        <v>22</v>
      </c>
      <c r="H298" s="47" t="s">
        <v>628</v>
      </c>
      <c r="I298" s="260">
        <v>3611</v>
      </c>
      <c r="J298" s="261" t="s">
        <v>1370</v>
      </c>
      <c r="K298" s="262">
        <v>0</v>
      </c>
      <c r="L298" s="262">
        <f t="shared" si="54"/>
        <v>209600140</v>
      </c>
      <c r="M298" s="259" t="s">
        <v>124</v>
      </c>
      <c r="N298" s="259"/>
      <c r="O298" s="263" t="s">
        <v>9</v>
      </c>
      <c r="P298" s="259" t="s">
        <v>15</v>
      </c>
      <c r="Q298" s="264">
        <v>5</v>
      </c>
      <c r="R298" s="265">
        <v>10</v>
      </c>
      <c r="S298" s="265">
        <f t="shared" si="56"/>
        <v>12.5</v>
      </c>
      <c r="T298" s="265">
        <f t="shared" si="57"/>
        <v>13</v>
      </c>
      <c r="U298" s="265">
        <v>13</v>
      </c>
      <c r="V298" s="265">
        <v>13</v>
      </c>
      <c r="W298" s="265">
        <v>3.52</v>
      </c>
      <c r="X298" s="265">
        <v>4.33</v>
      </c>
      <c r="Y298" s="384">
        <v>4.7699999999999996</v>
      </c>
      <c r="Z298" s="265">
        <f>'SKLOP A'!J305</f>
        <v>0</v>
      </c>
      <c r="AA298" s="265">
        <v>3.52</v>
      </c>
      <c r="AB298" s="265">
        <v>1.4</v>
      </c>
      <c r="AC298" s="265">
        <f t="shared" si="58"/>
        <v>4.93</v>
      </c>
      <c r="AD298" s="265">
        <v>1.1000000000000001</v>
      </c>
      <c r="AE298" s="266">
        <v>4.7630000000000008</v>
      </c>
      <c r="AF298" s="265">
        <v>1.1000000000000001</v>
      </c>
      <c r="AG298" s="266">
        <f t="shared" si="55"/>
        <v>5.2469999999999999</v>
      </c>
      <c r="AH298" s="265">
        <f t="shared" si="59"/>
        <v>24.65</v>
      </c>
      <c r="AI298" s="358"/>
      <c r="AJ298" s="405">
        <f t="shared" si="60"/>
        <v>47.63000000000001</v>
      </c>
      <c r="AK298" s="349"/>
      <c r="AL298" s="456">
        <f t="shared" si="61"/>
        <v>68.210999999999999</v>
      </c>
      <c r="AM298" s="498"/>
      <c r="AN298" s="330">
        <v>21.65</v>
      </c>
      <c r="AO298" s="330"/>
      <c r="AP298" s="330">
        <v>47.699999999999996</v>
      </c>
      <c r="AQ298" s="330"/>
      <c r="AR298" s="467">
        <f t="shared" si="62"/>
        <v>0</v>
      </c>
      <c r="AS298" s="267"/>
      <c r="AT298" s="271"/>
      <c r="AU298" s="271"/>
      <c r="AV298" s="271"/>
      <c r="AW298" s="271"/>
    </row>
    <row r="299" spans="1:49" ht="14.45" customHeight="1" x14ac:dyDescent="0.2">
      <c r="A299" s="262">
        <v>298</v>
      </c>
      <c r="B299" s="255">
        <v>295</v>
      </c>
      <c r="C299" s="256">
        <v>209</v>
      </c>
      <c r="D299" s="257">
        <v>252</v>
      </c>
      <c r="E299" s="258">
        <v>174</v>
      </c>
      <c r="F299" s="259" t="s">
        <v>119</v>
      </c>
      <c r="G299" s="20">
        <v>22</v>
      </c>
      <c r="H299" s="47" t="s">
        <v>628</v>
      </c>
      <c r="I299" s="260">
        <v>3001</v>
      </c>
      <c r="J299" s="261" t="s">
        <v>1371</v>
      </c>
      <c r="K299" s="262">
        <v>0</v>
      </c>
      <c r="L299" s="262">
        <f t="shared" si="54"/>
        <v>209600150</v>
      </c>
      <c r="M299" s="259" t="s">
        <v>125</v>
      </c>
      <c r="N299" s="259"/>
      <c r="O299" s="263" t="s">
        <v>9</v>
      </c>
      <c r="P299" s="259" t="s">
        <v>15</v>
      </c>
      <c r="Q299" s="264">
        <v>1</v>
      </c>
      <c r="R299" s="265">
        <v>2</v>
      </c>
      <c r="S299" s="265">
        <f t="shared" si="56"/>
        <v>2.5</v>
      </c>
      <c r="T299" s="265">
        <f t="shared" si="57"/>
        <v>3</v>
      </c>
      <c r="U299" s="265">
        <v>3</v>
      </c>
      <c r="V299" s="265">
        <v>3</v>
      </c>
      <c r="W299" s="265">
        <v>4.83</v>
      </c>
      <c r="X299" s="265">
        <v>5.8</v>
      </c>
      <c r="Y299" s="384">
        <v>6.7</v>
      </c>
      <c r="Z299" s="265">
        <f>'SKLOP A'!J306</f>
        <v>0</v>
      </c>
      <c r="AA299" s="265">
        <v>4.83</v>
      </c>
      <c r="AB299" s="265">
        <v>1.4</v>
      </c>
      <c r="AC299" s="265">
        <f t="shared" si="58"/>
        <v>6.76</v>
      </c>
      <c r="AD299" s="265">
        <v>1.1000000000000001</v>
      </c>
      <c r="AE299" s="266">
        <v>6.38</v>
      </c>
      <c r="AF299" s="265">
        <v>1.1000000000000001</v>
      </c>
      <c r="AG299" s="266">
        <f t="shared" si="55"/>
        <v>7.370000000000001</v>
      </c>
      <c r="AH299" s="265">
        <f t="shared" si="59"/>
        <v>6.76</v>
      </c>
      <c r="AI299" s="358"/>
      <c r="AJ299" s="405">
        <f t="shared" si="60"/>
        <v>12.76</v>
      </c>
      <c r="AK299" s="349"/>
      <c r="AL299" s="456">
        <f t="shared" si="61"/>
        <v>22.110000000000003</v>
      </c>
      <c r="AM299" s="498"/>
      <c r="AN299" s="330">
        <v>5.8</v>
      </c>
      <c r="AO299" s="330"/>
      <c r="AP299" s="330">
        <v>13.4</v>
      </c>
      <c r="AQ299" s="330"/>
      <c r="AR299" s="467">
        <f t="shared" si="62"/>
        <v>0</v>
      </c>
      <c r="AS299" s="267"/>
      <c r="AT299" s="271"/>
      <c r="AU299" s="271"/>
      <c r="AV299" s="271"/>
      <c r="AW299" s="271"/>
    </row>
    <row r="300" spans="1:49" ht="14.45" customHeight="1" x14ac:dyDescent="0.2">
      <c r="A300" s="262">
        <v>299</v>
      </c>
      <c r="B300" s="255">
        <v>296</v>
      </c>
      <c r="C300" s="256">
        <v>210</v>
      </c>
      <c r="D300" s="257">
        <v>253</v>
      </c>
      <c r="E300" s="258">
        <v>175</v>
      </c>
      <c r="F300" s="259" t="s">
        <v>119</v>
      </c>
      <c r="G300" s="20">
        <v>22</v>
      </c>
      <c r="H300" s="47" t="s">
        <v>628</v>
      </c>
      <c r="I300" s="260">
        <v>3612</v>
      </c>
      <c r="J300" s="261" t="s">
        <v>1372</v>
      </c>
      <c r="K300" s="262">
        <v>0</v>
      </c>
      <c r="L300" s="262">
        <f t="shared" si="54"/>
        <v>209600200</v>
      </c>
      <c r="M300" s="259" t="s">
        <v>126</v>
      </c>
      <c r="N300" s="259"/>
      <c r="O300" s="263" t="s">
        <v>9</v>
      </c>
      <c r="P300" s="259" t="s">
        <v>15</v>
      </c>
      <c r="Q300" s="264">
        <v>30</v>
      </c>
      <c r="R300" s="265">
        <v>60</v>
      </c>
      <c r="S300" s="265">
        <f t="shared" si="56"/>
        <v>75</v>
      </c>
      <c r="T300" s="265">
        <f t="shared" si="57"/>
        <v>75</v>
      </c>
      <c r="U300" s="265">
        <v>75</v>
      </c>
      <c r="V300" s="265">
        <v>75</v>
      </c>
      <c r="W300" s="265">
        <v>1.36</v>
      </c>
      <c r="X300" s="265">
        <v>1.64</v>
      </c>
      <c r="Y300" s="384">
        <v>1.82</v>
      </c>
      <c r="Z300" s="265">
        <f>'SKLOP A'!J307</f>
        <v>0</v>
      </c>
      <c r="AA300" s="265">
        <v>1.36</v>
      </c>
      <c r="AB300" s="265">
        <v>1.4</v>
      </c>
      <c r="AC300" s="265">
        <f t="shared" si="58"/>
        <v>1.9</v>
      </c>
      <c r="AD300" s="265">
        <v>1.1000000000000001</v>
      </c>
      <c r="AE300" s="266">
        <v>1.804</v>
      </c>
      <c r="AF300" s="265">
        <v>1.1000000000000001</v>
      </c>
      <c r="AG300" s="266">
        <f t="shared" si="55"/>
        <v>2.0020000000000002</v>
      </c>
      <c r="AH300" s="265">
        <f t="shared" si="59"/>
        <v>57</v>
      </c>
      <c r="AI300" s="358"/>
      <c r="AJ300" s="405">
        <f t="shared" si="60"/>
        <v>108.24000000000001</v>
      </c>
      <c r="AK300" s="349"/>
      <c r="AL300" s="456">
        <f t="shared" si="61"/>
        <v>150.15</v>
      </c>
      <c r="AM300" s="498"/>
      <c r="AN300" s="330">
        <v>49.199999999999996</v>
      </c>
      <c r="AO300" s="330"/>
      <c r="AP300" s="330">
        <v>109.2</v>
      </c>
      <c r="AQ300" s="330"/>
      <c r="AR300" s="467">
        <f t="shared" si="62"/>
        <v>0</v>
      </c>
      <c r="AS300" s="267"/>
      <c r="AT300" s="271"/>
      <c r="AU300" s="271"/>
      <c r="AV300" s="271"/>
      <c r="AW300" s="271"/>
    </row>
    <row r="301" spans="1:49" ht="14.45" customHeight="1" x14ac:dyDescent="0.2">
      <c r="A301" s="262">
        <v>300</v>
      </c>
      <c r="B301" s="255">
        <v>297</v>
      </c>
      <c r="C301" s="256">
        <v>211</v>
      </c>
      <c r="D301" s="257">
        <v>254</v>
      </c>
      <c r="E301" s="258">
        <v>176</v>
      </c>
      <c r="F301" s="259" t="s">
        <v>119</v>
      </c>
      <c r="G301" s="20">
        <v>22</v>
      </c>
      <c r="H301" s="47" t="s">
        <v>628</v>
      </c>
      <c r="I301" s="260">
        <v>3613</v>
      </c>
      <c r="J301" s="261" t="s">
        <v>1373</v>
      </c>
      <c r="K301" s="262">
        <v>0</v>
      </c>
      <c r="L301" s="262">
        <f t="shared" si="54"/>
        <v>209600210</v>
      </c>
      <c r="M301" s="259" t="s">
        <v>127</v>
      </c>
      <c r="N301" s="259"/>
      <c r="O301" s="263" t="s">
        <v>9</v>
      </c>
      <c r="P301" s="259" t="s">
        <v>15</v>
      </c>
      <c r="Q301" s="264">
        <v>92</v>
      </c>
      <c r="R301" s="265">
        <v>184</v>
      </c>
      <c r="S301" s="265">
        <f t="shared" si="56"/>
        <v>230</v>
      </c>
      <c r="T301" s="265">
        <f t="shared" si="57"/>
        <v>230</v>
      </c>
      <c r="U301" s="265">
        <v>230</v>
      </c>
      <c r="V301" s="265">
        <v>230</v>
      </c>
      <c r="W301" s="265">
        <v>1.6</v>
      </c>
      <c r="X301" s="265">
        <v>1.92</v>
      </c>
      <c r="Y301" s="384">
        <v>2.13</v>
      </c>
      <c r="Z301" s="265">
        <f>'SKLOP A'!J308</f>
        <v>0</v>
      </c>
      <c r="AA301" s="265">
        <v>1.6</v>
      </c>
      <c r="AB301" s="265">
        <v>1.4</v>
      </c>
      <c r="AC301" s="265">
        <f t="shared" si="58"/>
        <v>2.2400000000000002</v>
      </c>
      <c r="AD301" s="265">
        <v>1.1000000000000001</v>
      </c>
      <c r="AE301" s="266">
        <v>2.1120000000000001</v>
      </c>
      <c r="AF301" s="265">
        <v>1.1000000000000001</v>
      </c>
      <c r="AG301" s="266">
        <f t="shared" si="55"/>
        <v>2.343</v>
      </c>
      <c r="AH301" s="265">
        <f t="shared" si="59"/>
        <v>206.08</v>
      </c>
      <c r="AI301" s="358"/>
      <c r="AJ301" s="405">
        <f t="shared" si="60"/>
        <v>388.608</v>
      </c>
      <c r="AK301" s="349"/>
      <c r="AL301" s="456">
        <f t="shared" si="61"/>
        <v>538.89</v>
      </c>
      <c r="AM301" s="498"/>
      <c r="AN301" s="330">
        <v>176.64</v>
      </c>
      <c r="AO301" s="330"/>
      <c r="AP301" s="330">
        <v>391.91999999999996</v>
      </c>
      <c r="AQ301" s="330"/>
      <c r="AR301" s="467">
        <f t="shared" si="62"/>
        <v>0</v>
      </c>
      <c r="AS301" s="267"/>
      <c r="AT301" s="271"/>
      <c r="AU301" s="271"/>
      <c r="AV301" s="271"/>
      <c r="AW301" s="271"/>
    </row>
    <row r="302" spans="1:49" ht="14.45" customHeight="1" x14ac:dyDescent="0.2">
      <c r="A302" s="262">
        <v>301</v>
      </c>
      <c r="B302" s="255">
        <v>298</v>
      </c>
      <c r="C302" s="256">
        <v>212</v>
      </c>
      <c r="D302" s="257">
        <v>255</v>
      </c>
      <c r="E302" s="258">
        <v>177</v>
      </c>
      <c r="F302" s="259" t="s">
        <v>119</v>
      </c>
      <c r="G302" s="20">
        <v>22</v>
      </c>
      <c r="H302" s="47" t="s">
        <v>628</v>
      </c>
      <c r="I302" s="260">
        <v>3614</v>
      </c>
      <c r="J302" s="261" t="s">
        <v>1374</v>
      </c>
      <c r="K302" s="262">
        <v>0</v>
      </c>
      <c r="L302" s="262">
        <f t="shared" si="54"/>
        <v>209600220</v>
      </c>
      <c r="M302" s="259" t="s">
        <v>128</v>
      </c>
      <c r="N302" s="259"/>
      <c r="O302" s="263" t="s">
        <v>9</v>
      </c>
      <c r="P302" s="259" t="s">
        <v>15</v>
      </c>
      <c r="Q302" s="274">
        <v>51</v>
      </c>
      <c r="R302" s="265">
        <v>102</v>
      </c>
      <c r="S302" s="265">
        <f t="shared" si="56"/>
        <v>127.5</v>
      </c>
      <c r="T302" s="265">
        <f t="shared" si="57"/>
        <v>128</v>
      </c>
      <c r="U302" s="265">
        <v>128</v>
      </c>
      <c r="V302" s="265">
        <v>128</v>
      </c>
      <c r="W302" s="265">
        <v>2.02</v>
      </c>
      <c r="X302" s="265">
        <v>2.42</v>
      </c>
      <c r="Y302" s="384">
        <v>2.68</v>
      </c>
      <c r="Z302" s="265">
        <f>'SKLOP A'!J309</f>
        <v>0</v>
      </c>
      <c r="AA302" s="265">
        <v>2.02</v>
      </c>
      <c r="AB302" s="265">
        <v>1.4</v>
      </c>
      <c r="AC302" s="265">
        <f t="shared" si="58"/>
        <v>2.83</v>
      </c>
      <c r="AD302" s="265">
        <v>1.1000000000000001</v>
      </c>
      <c r="AE302" s="266">
        <v>2.6619999999999999</v>
      </c>
      <c r="AF302" s="265">
        <v>1.1000000000000001</v>
      </c>
      <c r="AG302" s="266">
        <f t="shared" si="55"/>
        <v>2.9480000000000004</v>
      </c>
      <c r="AH302" s="265">
        <f t="shared" si="59"/>
        <v>144.33000000000001</v>
      </c>
      <c r="AI302" s="358"/>
      <c r="AJ302" s="405">
        <f t="shared" si="60"/>
        <v>271.524</v>
      </c>
      <c r="AK302" s="349"/>
      <c r="AL302" s="456">
        <f t="shared" si="61"/>
        <v>377.34400000000005</v>
      </c>
      <c r="AM302" s="498"/>
      <c r="AN302" s="330">
        <v>123.42</v>
      </c>
      <c r="AO302" s="330"/>
      <c r="AP302" s="330">
        <v>273.36</v>
      </c>
      <c r="AQ302" s="330"/>
      <c r="AR302" s="467">
        <f t="shared" si="62"/>
        <v>0</v>
      </c>
      <c r="AS302" s="267"/>
      <c r="AT302" s="271"/>
      <c r="AU302" s="271"/>
      <c r="AV302" s="271"/>
      <c r="AW302" s="271"/>
    </row>
    <row r="303" spans="1:49" ht="14.45" customHeight="1" x14ac:dyDescent="0.2">
      <c r="A303" s="262">
        <v>302</v>
      </c>
      <c r="B303" s="255">
        <v>299</v>
      </c>
      <c r="C303" s="256">
        <v>213</v>
      </c>
      <c r="D303" s="257">
        <v>256</v>
      </c>
      <c r="E303" s="258">
        <v>178</v>
      </c>
      <c r="F303" s="259" t="s">
        <v>119</v>
      </c>
      <c r="G303" s="20">
        <v>22</v>
      </c>
      <c r="H303" s="47" t="s">
        <v>628</v>
      </c>
      <c r="I303" s="260">
        <v>3615</v>
      </c>
      <c r="J303" s="261" t="s">
        <v>1375</v>
      </c>
      <c r="K303" s="262">
        <v>0</v>
      </c>
      <c r="L303" s="262">
        <f t="shared" si="54"/>
        <v>209600230</v>
      </c>
      <c r="M303" s="259" t="s">
        <v>129</v>
      </c>
      <c r="N303" s="259"/>
      <c r="O303" s="263" t="s">
        <v>9</v>
      </c>
      <c r="P303" s="259" t="s">
        <v>15</v>
      </c>
      <c r="Q303" s="274">
        <v>1</v>
      </c>
      <c r="R303" s="265">
        <v>2</v>
      </c>
      <c r="S303" s="265">
        <f t="shared" si="56"/>
        <v>2.5</v>
      </c>
      <c r="T303" s="265">
        <f t="shared" si="57"/>
        <v>3</v>
      </c>
      <c r="U303" s="265">
        <v>3</v>
      </c>
      <c r="V303" s="265">
        <v>3</v>
      </c>
      <c r="W303" s="265">
        <v>3.48</v>
      </c>
      <c r="X303" s="265">
        <v>4.18</v>
      </c>
      <c r="Y303" s="384">
        <v>4.7300000000000004</v>
      </c>
      <c r="Z303" s="265">
        <f>'SKLOP A'!J310</f>
        <v>0</v>
      </c>
      <c r="AA303" s="265">
        <v>3.48</v>
      </c>
      <c r="AB303" s="265">
        <v>1.4</v>
      </c>
      <c r="AC303" s="265">
        <f t="shared" si="58"/>
        <v>4.87</v>
      </c>
      <c r="AD303" s="265">
        <v>1.1000000000000001</v>
      </c>
      <c r="AE303" s="266">
        <v>4.5979999999999999</v>
      </c>
      <c r="AF303" s="265">
        <v>1.1000000000000001</v>
      </c>
      <c r="AG303" s="266">
        <f t="shared" si="55"/>
        <v>5.2030000000000012</v>
      </c>
      <c r="AH303" s="265">
        <f t="shared" si="59"/>
        <v>4.87</v>
      </c>
      <c r="AI303" s="358"/>
      <c r="AJ303" s="405">
        <f t="shared" si="60"/>
        <v>9.1959999999999997</v>
      </c>
      <c r="AK303" s="349"/>
      <c r="AL303" s="456">
        <f t="shared" si="61"/>
        <v>15.609000000000004</v>
      </c>
      <c r="AM303" s="498"/>
      <c r="AN303" s="330">
        <v>4.18</v>
      </c>
      <c r="AO303" s="330"/>
      <c r="AP303" s="330">
        <v>9.4600000000000009</v>
      </c>
      <c r="AQ303" s="330"/>
      <c r="AR303" s="467">
        <f t="shared" si="62"/>
        <v>0</v>
      </c>
      <c r="AS303" s="267"/>
      <c r="AT303" s="271"/>
      <c r="AU303" s="271"/>
      <c r="AV303" s="271"/>
      <c r="AW303" s="271"/>
    </row>
    <row r="304" spans="1:49" ht="14.45" customHeight="1" x14ac:dyDescent="0.2">
      <c r="A304" s="262">
        <v>303</v>
      </c>
      <c r="B304" s="255">
        <v>300</v>
      </c>
      <c r="C304" s="256">
        <v>214</v>
      </c>
      <c r="D304" s="257">
        <v>257</v>
      </c>
      <c r="E304" s="258">
        <v>179</v>
      </c>
      <c r="F304" s="259" t="s">
        <v>119</v>
      </c>
      <c r="G304" s="20">
        <v>22</v>
      </c>
      <c r="H304" s="47" t="s">
        <v>628</v>
      </c>
      <c r="I304" s="260">
        <v>3616</v>
      </c>
      <c r="J304" s="261" t="s">
        <v>1376</v>
      </c>
      <c r="K304" s="262">
        <v>0</v>
      </c>
      <c r="L304" s="262">
        <f t="shared" si="54"/>
        <v>209600240</v>
      </c>
      <c r="M304" s="259" t="s">
        <v>130</v>
      </c>
      <c r="N304" s="259"/>
      <c r="O304" s="263" t="s">
        <v>9</v>
      </c>
      <c r="P304" s="259" t="s">
        <v>15</v>
      </c>
      <c r="Q304" s="264">
        <v>17</v>
      </c>
      <c r="R304" s="265">
        <v>34</v>
      </c>
      <c r="S304" s="265">
        <f t="shared" si="56"/>
        <v>42.5</v>
      </c>
      <c r="T304" s="265">
        <f t="shared" si="57"/>
        <v>43</v>
      </c>
      <c r="U304" s="265">
        <v>43</v>
      </c>
      <c r="V304" s="265">
        <v>43</v>
      </c>
      <c r="W304" s="265">
        <v>4.05</v>
      </c>
      <c r="X304" s="265">
        <v>5.07</v>
      </c>
      <c r="Y304" s="384">
        <v>6.07</v>
      </c>
      <c r="Z304" s="265">
        <f>'SKLOP A'!J311</f>
        <v>0</v>
      </c>
      <c r="AA304" s="265">
        <v>4.05</v>
      </c>
      <c r="AB304" s="265">
        <v>1.4</v>
      </c>
      <c r="AC304" s="265">
        <f t="shared" si="58"/>
        <v>5.67</v>
      </c>
      <c r="AD304" s="265">
        <v>1.1000000000000001</v>
      </c>
      <c r="AE304" s="266">
        <v>5.5770000000000008</v>
      </c>
      <c r="AF304" s="265">
        <v>1.1000000000000001</v>
      </c>
      <c r="AG304" s="266">
        <f t="shared" si="55"/>
        <v>6.6770000000000005</v>
      </c>
      <c r="AH304" s="265">
        <f t="shared" si="59"/>
        <v>96.39</v>
      </c>
      <c r="AI304" s="358"/>
      <c r="AJ304" s="405">
        <f t="shared" si="60"/>
        <v>189.61800000000002</v>
      </c>
      <c r="AK304" s="349"/>
      <c r="AL304" s="456">
        <f t="shared" si="61"/>
        <v>287.11100000000005</v>
      </c>
      <c r="AM304" s="498"/>
      <c r="AN304" s="330">
        <v>86.19</v>
      </c>
      <c r="AO304" s="330"/>
      <c r="AP304" s="330">
        <v>206.38</v>
      </c>
      <c r="AQ304" s="330"/>
      <c r="AR304" s="467">
        <f t="shared" si="62"/>
        <v>0</v>
      </c>
      <c r="AS304" s="267"/>
      <c r="AT304" s="271"/>
      <c r="AU304" s="271"/>
      <c r="AV304" s="271"/>
      <c r="AW304" s="271"/>
    </row>
    <row r="305" spans="1:49" ht="14.45" customHeight="1" x14ac:dyDescent="0.2">
      <c r="A305" s="262">
        <v>304</v>
      </c>
      <c r="B305" s="255">
        <v>301</v>
      </c>
      <c r="C305" s="256">
        <v>215</v>
      </c>
      <c r="D305" s="257">
        <v>258</v>
      </c>
      <c r="E305" s="258">
        <v>180</v>
      </c>
      <c r="F305" s="259" t="s">
        <v>119</v>
      </c>
      <c r="G305" s="20">
        <v>22</v>
      </c>
      <c r="H305" s="47" t="s">
        <v>628</v>
      </c>
      <c r="I305" s="260">
        <v>4019</v>
      </c>
      <c r="J305" s="261" t="s">
        <v>1377</v>
      </c>
      <c r="K305" s="262">
        <v>0</v>
      </c>
      <c r="L305" s="262">
        <f t="shared" si="54"/>
        <v>209600250</v>
      </c>
      <c r="M305" s="259" t="s">
        <v>131</v>
      </c>
      <c r="N305" s="259"/>
      <c r="O305" s="263" t="s">
        <v>9</v>
      </c>
      <c r="P305" s="259" t="s">
        <v>15</v>
      </c>
      <c r="Q305" s="264">
        <v>4</v>
      </c>
      <c r="R305" s="265">
        <v>8</v>
      </c>
      <c r="S305" s="265">
        <f t="shared" si="56"/>
        <v>10</v>
      </c>
      <c r="T305" s="265">
        <f t="shared" si="57"/>
        <v>10</v>
      </c>
      <c r="U305" s="265">
        <v>10</v>
      </c>
      <c r="V305" s="265">
        <v>10</v>
      </c>
      <c r="W305" s="265">
        <v>5.7</v>
      </c>
      <c r="X305" s="265">
        <v>7.11</v>
      </c>
      <c r="Y305" s="384">
        <v>8.5299999999999994</v>
      </c>
      <c r="Z305" s="265">
        <f>'SKLOP A'!J312</f>
        <v>0</v>
      </c>
      <c r="AA305" s="265">
        <v>5.7</v>
      </c>
      <c r="AB305" s="265">
        <v>1.4</v>
      </c>
      <c r="AC305" s="265">
        <f t="shared" si="58"/>
        <v>7.98</v>
      </c>
      <c r="AD305" s="265">
        <v>1.1000000000000001</v>
      </c>
      <c r="AE305" s="266">
        <v>7.8210000000000006</v>
      </c>
      <c r="AF305" s="265">
        <v>1.1000000000000001</v>
      </c>
      <c r="AG305" s="266">
        <f t="shared" si="55"/>
        <v>9.3830000000000009</v>
      </c>
      <c r="AH305" s="265">
        <f t="shared" si="59"/>
        <v>31.92</v>
      </c>
      <c r="AI305" s="358"/>
      <c r="AJ305" s="405">
        <f t="shared" si="60"/>
        <v>62.568000000000005</v>
      </c>
      <c r="AK305" s="349"/>
      <c r="AL305" s="456">
        <f t="shared" si="61"/>
        <v>93.830000000000013</v>
      </c>
      <c r="AM305" s="498"/>
      <c r="AN305" s="330">
        <v>28.44</v>
      </c>
      <c r="AO305" s="330"/>
      <c r="AP305" s="330">
        <v>68.239999999999995</v>
      </c>
      <c r="AQ305" s="330"/>
      <c r="AR305" s="467">
        <f t="shared" si="62"/>
        <v>0</v>
      </c>
      <c r="AS305" s="267"/>
      <c r="AT305" s="271"/>
      <c r="AU305" s="271"/>
      <c r="AV305" s="271"/>
      <c r="AW305" s="271"/>
    </row>
    <row r="306" spans="1:49" ht="14.45" customHeight="1" x14ac:dyDescent="0.2">
      <c r="A306" s="262">
        <v>305</v>
      </c>
      <c r="B306" s="255">
        <v>302</v>
      </c>
      <c r="C306" s="256">
        <v>216</v>
      </c>
      <c r="D306" s="257">
        <v>259</v>
      </c>
      <c r="E306" s="258">
        <v>181</v>
      </c>
      <c r="F306" s="259" t="s">
        <v>119</v>
      </c>
      <c r="G306" s="20">
        <v>22</v>
      </c>
      <c r="H306" s="47" t="s">
        <v>628</v>
      </c>
      <c r="I306" s="260">
        <v>3617</v>
      </c>
      <c r="J306" s="261" t="s">
        <v>1378</v>
      </c>
      <c r="K306" s="262">
        <v>0</v>
      </c>
      <c r="L306" s="262">
        <f t="shared" si="54"/>
        <v>209600300</v>
      </c>
      <c r="M306" s="259" t="s">
        <v>132</v>
      </c>
      <c r="N306" s="259"/>
      <c r="O306" s="263" t="s">
        <v>9</v>
      </c>
      <c r="P306" s="259" t="s">
        <v>15</v>
      </c>
      <c r="Q306" s="264">
        <v>6</v>
      </c>
      <c r="R306" s="265">
        <v>12</v>
      </c>
      <c r="S306" s="265">
        <f t="shared" si="56"/>
        <v>15</v>
      </c>
      <c r="T306" s="265">
        <f t="shared" si="57"/>
        <v>15</v>
      </c>
      <c r="U306" s="265">
        <v>15</v>
      </c>
      <c r="V306" s="265">
        <v>15</v>
      </c>
      <c r="W306" s="265">
        <v>2.13</v>
      </c>
      <c r="X306" s="265">
        <v>2.6</v>
      </c>
      <c r="Y306" s="384">
        <v>2.88</v>
      </c>
      <c r="Z306" s="265">
        <f>'SKLOP A'!J313</f>
        <v>0</v>
      </c>
      <c r="AA306" s="265">
        <v>2.13</v>
      </c>
      <c r="AB306" s="265">
        <v>1.4</v>
      </c>
      <c r="AC306" s="265">
        <f t="shared" si="58"/>
        <v>2.98</v>
      </c>
      <c r="AD306" s="265">
        <v>1.1000000000000001</v>
      </c>
      <c r="AE306" s="266">
        <v>2.8600000000000003</v>
      </c>
      <c r="AF306" s="265">
        <v>1.1000000000000001</v>
      </c>
      <c r="AG306" s="266">
        <f t="shared" si="55"/>
        <v>3.1680000000000001</v>
      </c>
      <c r="AH306" s="265">
        <f t="shared" si="59"/>
        <v>17.88</v>
      </c>
      <c r="AI306" s="358"/>
      <c r="AJ306" s="405">
        <f t="shared" si="60"/>
        <v>34.320000000000007</v>
      </c>
      <c r="AK306" s="349"/>
      <c r="AL306" s="456">
        <f t="shared" si="61"/>
        <v>47.52</v>
      </c>
      <c r="AM306" s="498"/>
      <c r="AN306" s="330">
        <v>15.600000000000001</v>
      </c>
      <c r="AO306" s="330"/>
      <c r="AP306" s="330">
        <v>34.56</v>
      </c>
      <c r="AQ306" s="330"/>
      <c r="AR306" s="467">
        <f t="shared" si="62"/>
        <v>0</v>
      </c>
      <c r="AS306" s="267"/>
      <c r="AT306" s="271"/>
      <c r="AU306" s="271"/>
      <c r="AV306" s="271"/>
      <c r="AW306" s="271"/>
    </row>
    <row r="307" spans="1:49" ht="14.45" customHeight="1" x14ac:dyDescent="0.2">
      <c r="A307" s="262">
        <v>306</v>
      </c>
      <c r="B307" s="255">
        <v>303</v>
      </c>
      <c r="C307" s="256">
        <v>217</v>
      </c>
      <c r="D307" s="257">
        <v>260</v>
      </c>
      <c r="E307" s="258">
        <v>182</v>
      </c>
      <c r="F307" s="259" t="s">
        <v>119</v>
      </c>
      <c r="G307" s="20">
        <v>22</v>
      </c>
      <c r="H307" s="47" t="s">
        <v>628</v>
      </c>
      <c r="I307" s="260">
        <v>3293</v>
      </c>
      <c r="J307" s="261" t="s">
        <v>1379</v>
      </c>
      <c r="K307" s="262">
        <v>0</v>
      </c>
      <c r="L307" s="262">
        <f t="shared" si="54"/>
        <v>209600310</v>
      </c>
      <c r="M307" s="259" t="s">
        <v>133</v>
      </c>
      <c r="N307" s="259"/>
      <c r="O307" s="263" t="s">
        <v>9</v>
      </c>
      <c r="P307" s="259" t="s">
        <v>15</v>
      </c>
      <c r="Q307" s="264">
        <v>34</v>
      </c>
      <c r="R307" s="265">
        <v>68</v>
      </c>
      <c r="S307" s="265">
        <f t="shared" si="56"/>
        <v>85</v>
      </c>
      <c r="T307" s="265">
        <f t="shared" si="57"/>
        <v>85</v>
      </c>
      <c r="U307" s="265">
        <v>85</v>
      </c>
      <c r="V307" s="265">
        <v>85</v>
      </c>
      <c r="W307" s="265">
        <v>2.66</v>
      </c>
      <c r="X307" s="265">
        <v>3.2</v>
      </c>
      <c r="Y307" s="384">
        <v>3.55</v>
      </c>
      <c r="Z307" s="265">
        <f>'SKLOP A'!J314</f>
        <v>0</v>
      </c>
      <c r="AA307" s="265">
        <v>2.66</v>
      </c>
      <c r="AB307" s="265">
        <v>1.4</v>
      </c>
      <c r="AC307" s="265">
        <f t="shared" si="58"/>
        <v>3.72</v>
      </c>
      <c r="AD307" s="265">
        <v>1.1000000000000001</v>
      </c>
      <c r="AE307" s="266">
        <v>3.5200000000000005</v>
      </c>
      <c r="AF307" s="265">
        <v>1.1000000000000001</v>
      </c>
      <c r="AG307" s="266">
        <f t="shared" si="55"/>
        <v>3.9050000000000002</v>
      </c>
      <c r="AH307" s="265">
        <f t="shared" si="59"/>
        <v>126.48</v>
      </c>
      <c r="AI307" s="358"/>
      <c r="AJ307" s="405">
        <f t="shared" si="60"/>
        <v>239.36000000000004</v>
      </c>
      <c r="AK307" s="349"/>
      <c r="AL307" s="456">
        <f t="shared" si="61"/>
        <v>331.92500000000001</v>
      </c>
      <c r="AM307" s="498"/>
      <c r="AN307" s="330">
        <v>108.80000000000001</v>
      </c>
      <c r="AO307" s="330"/>
      <c r="AP307" s="330">
        <v>241.39999999999998</v>
      </c>
      <c r="AQ307" s="330"/>
      <c r="AR307" s="467">
        <f t="shared" si="62"/>
        <v>0</v>
      </c>
      <c r="AS307" s="267"/>
      <c r="AT307" s="271"/>
      <c r="AU307" s="271"/>
      <c r="AV307" s="271"/>
      <c r="AW307" s="271"/>
    </row>
    <row r="308" spans="1:49" ht="14.45" customHeight="1" x14ac:dyDescent="0.2">
      <c r="A308" s="262">
        <v>307</v>
      </c>
      <c r="B308" s="255">
        <v>304</v>
      </c>
      <c r="C308" s="256">
        <v>218</v>
      </c>
      <c r="D308" s="257">
        <v>261</v>
      </c>
      <c r="E308" s="258">
        <v>183</v>
      </c>
      <c r="F308" s="259" t="s">
        <v>119</v>
      </c>
      <c r="G308" s="20">
        <v>22</v>
      </c>
      <c r="H308" s="47" t="s">
        <v>628</v>
      </c>
      <c r="I308" s="260">
        <v>3618</v>
      </c>
      <c r="J308" s="261" t="s">
        <v>1380</v>
      </c>
      <c r="K308" s="262">
        <v>0</v>
      </c>
      <c r="L308" s="262">
        <f t="shared" si="54"/>
        <v>209600320</v>
      </c>
      <c r="M308" s="259" t="s">
        <v>134</v>
      </c>
      <c r="N308" s="259"/>
      <c r="O308" s="263" t="s">
        <v>9</v>
      </c>
      <c r="P308" s="259" t="s">
        <v>15</v>
      </c>
      <c r="Q308" s="264">
        <v>38</v>
      </c>
      <c r="R308" s="265">
        <v>76</v>
      </c>
      <c r="S308" s="265">
        <f t="shared" si="56"/>
        <v>95</v>
      </c>
      <c r="T308" s="265">
        <f t="shared" si="57"/>
        <v>95</v>
      </c>
      <c r="U308" s="265">
        <v>95</v>
      </c>
      <c r="V308" s="265">
        <v>95</v>
      </c>
      <c r="W308" s="265">
        <v>3.43</v>
      </c>
      <c r="X308" s="265">
        <v>4.12</v>
      </c>
      <c r="Y308" s="384">
        <v>4.57</v>
      </c>
      <c r="Z308" s="265">
        <f>'SKLOP A'!J315</f>
        <v>0</v>
      </c>
      <c r="AA308" s="265">
        <v>3.43</v>
      </c>
      <c r="AB308" s="265">
        <v>1.4</v>
      </c>
      <c r="AC308" s="265">
        <f t="shared" si="58"/>
        <v>4.8</v>
      </c>
      <c r="AD308" s="265">
        <v>1.1000000000000001</v>
      </c>
      <c r="AE308" s="266">
        <v>4.5320000000000009</v>
      </c>
      <c r="AF308" s="265">
        <v>1.1000000000000001</v>
      </c>
      <c r="AG308" s="266">
        <f t="shared" si="55"/>
        <v>5.027000000000001</v>
      </c>
      <c r="AH308" s="265">
        <f t="shared" si="59"/>
        <v>182.4</v>
      </c>
      <c r="AI308" s="358"/>
      <c r="AJ308" s="405">
        <f t="shared" si="60"/>
        <v>344.43200000000007</v>
      </c>
      <c r="AK308" s="349"/>
      <c r="AL308" s="456">
        <f t="shared" si="61"/>
        <v>477.56500000000011</v>
      </c>
      <c r="AM308" s="498"/>
      <c r="AN308" s="330">
        <v>156.56</v>
      </c>
      <c r="AO308" s="330"/>
      <c r="AP308" s="330">
        <v>347.32000000000005</v>
      </c>
      <c r="AQ308" s="330"/>
      <c r="AR308" s="467">
        <f t="shared" si="62"/>
        <v>0</v>
      </c>
      <c r="AS308" s="267"/>
      <c r="AT308" s="271"/>
      <c r="AU308" s="271"/>
      <c r="AV308" s="271"/>
      <c r="AW308" s="271"/>
    </row>
    <row r="309" spans="1:49" ht="14.45" customHeight="1" x14ac:dyDescent="0.2">
      <c r="A309" s="262">
        <v>308</v>
      </c>
      <c r="B309" s="255">
        <v>305</v>
      </c>
      <c r="C309" s="256">
        <v>219</v>
      </c>
      <c r="D309" s="257">
        <v>262</v>
      </c>
      <c r="E309" s="258">
        <v>184</v>
      </c>
      <c r="F309" s="259" t="s">
        <v>119</v>
      </c>
      <c r="G309" s="20">
        <v>22</v>
      </c>
      <c r="H309" s="47" t="s">
        <v>628</v>
      </c>
      <c r="I309" s="260">
        <v>3619</v>
      </c>
      <c r="J309" s="261" t="s">
        <v>1381</v>
      </c>
      <c r="K309" s="262">
        <v>0</v>
      </c>
      <c r="L309" s="262">
        <f t="shared" si="54"/>
        <v>209600330</v>
      </c>
      <c r="M309" s="259" t="s">
        <v>135</v>
      </c>
      <c r="N309" s="259"/>
      <c r="O309" s="263" t="s">
        <v>9</v>
      </c>
      <c r="P309" s="259" t="s">
        <v>15</v>
      </c>
      <c r="Q309" s="264">
        <v>3</v>
      </c>
      <c r="R309" s="265">
        <v>6</v>
      </c>
      <c r="S309" s="265">
        <f t="shared" si="56"/>
        <v>7.5</v>
      </c>
      <c r="T309" s="265">
        <f t="shared" si="57"/>
        <v>8</v>
      </c>
      <c r="U309" s="265">
        <v>8</v>
      </c>
      <c r="V309" s="265">
        <v>8</v>
      </c>
      <c r="W309" s="265">
        <v>4.34</v>
      </c>
      <c r="X309" s="265">
        <v>5.32</v>
      </c>
      <c r="Y309" s="384">
        <v>5.99</v>
      </c>
      <c r="Z309" s="265">
        <f>'SKLOP A'!J316</f>
        <v>0</v>
      </c>
      <c r="AA309" s="265">
        <v>4.34</v>
      </c>
      <c r="AB309" s="265">
        <v>1.4</v>
      </c>
      <c r="AC309" s="265">
        <f t="shared" si="58"/>
        <v>6.08</v>
      </c>
      <c r="AD309" s="265">
        <v>1.1000000000000001</v>
      </c>
      <c r="AE309" s="266">
        <v>5.8520000000000012</v>
      </c>
      <c r="AF309" s="265">
        <v>1.1000000000000001</v>
      </c>
      <c r="AG309" s="266">
        <f t="shared" si="55"/>
        <v>6.5890000000000004</v>
      </c>
      <c r="AH309" s="265">
        <f t="shared" si="59"/>
        <v>18.240000000000002</v>
      </c>
      <c r="AI309" s="358"/>
      <c r="AJ309" s="405">
        <f t="shared" si="60"/>
        <v>35.112000000000009</v>
      </c>
      <c r="AK309" s="349"/>
      <c r="AL309" s="456">
        <f t="shared" si="61"/>
        <v>52.712000000000003</v>
      </c>
      <c r="AM309" s="498"/>
      <c r="AN309" s="330">
        <v>15.96</v>
      </c>
      <c r="AO309" s="330"/>
      <c r="AP309" s="330">
        <v>35.94</v>
      </c>
      <c r="AQ309" s="330"/>
      <c r="AR309" s="467">
        <f t="shared" si="62"/>
        <v>0</v>
      </c>
      <c r="AS309" s="267"/>
      <c r="AT309" s="271"/>
      <c r="AU309" s="271"/>
      <c r="AV309" s="271"/>
      <c r="AW309" s="271"/>
    </row>
    <row r="310" spans="1:49" ht="14.45" customHeight="1" x14ac:dyDescent="0.2">
      <c r="A310" s="262">
        <v>309</v>
      </c>
      <c r="B310" s="255">
        <v>306</v>
      </c>
      <c r="C310" s="256">
        <v>220</v>
      </c>
      <c r="D310" s="257">
        <v>263</v>
      </c>
      <c r="E310" s="258">
        <v>185</v>
      </c>
      <c r="F310" s="259" t="s">
        <v>119</v>
      </c>
      <c r="G310" s="20">
        <v>22</v>
      </c>
      <c r="H310" s="47" t="s">
        <v>628</v>
      </c>
      <c r="I310" s="260">
        <v>4014</v>
      </c>
      <c r="J310" s="261" t="s">
        <v>1382</v>
      </c>
      <c r="K310" s="262">
        <v>0</v>
      </c>
      <c r="L310" s="262">
        <f t="shared" si="54"/>
        <v>209600340</v>
      </c>
      <c r="M310" s="259" t="s">
        <v>136</v>
      </c>
      <c r="N310" s="259"/>
      <c r="O310" s="263" t="s">
        <v>9</v>
      </c>
      <c r="P310" s="259" t="s">
        <v>15</v>
      </c>
      <c r="Q310" s="264">
        <v>3</v>
      </c>
      <c r="R310" s="265">
        <v>6</v>
      </c>
      <c r="S310" s="265">
        <f t="shared" si="56"/>
        <v>7.5</v>
      </c>
      <c r="T310" s="265">
        <f t="shared" si="57"/>
        <v>8</v>
      </c>
      <c r="U310" s="265">
        <v>8</v>
      </c>
      <c r="V310" s="265">
        <v>8</v>
      </c>
      <c r="W310" s="265">
        <v>5.05</v>
      </c>
      <c r="X310" s="265">
        <v>6.37</v>
      </c>
      <c r="Y310" s="384">
        <v>7.25</v>
      </c>
      <c r="Z310" s="265">
        <f>'SKLOP A'!J317</f>
        <v>0</v>
      </c>
      <c r="AA310" s="265">
        <v>5.05</v>
      </c>
      <c r="AB310" s="265">
        <v>1.4</v>
      </c>
      <c r="AC310" s="265">
        <f t="shared" si="58"/>
        <v>7.07</v>
      </c>
      <c r="AD310" s="265">
        <v>1.1000000000000001</v>
      </c>
      <c r="AE310" s="266">
        <v>7.0070000000000006</v>
      </c>
      <c r="AF310" s="265">
        <v>1.1000000000000001</v>
      </c>
      <c r="AG310" s="266">
        <f t="shared" si="55"/>
        <v>7.9750000000000005</v>
      </c>
      <c r="AH310" s="265">
        <f t="shared" si="59"/>
        <v>21.21</v>
      </c>
      <c r="AI310" s="358"/>
      <c r="AJ310" s="405">
        <f t="shared" si="60"/>
        <v>42.042000000000002</v>
      </c>
      <c r="AK310" s="349"/>
      <c r="AL310" s="456">
        <f t="shared" si="61"/>
        <v>63.800000000000004</v>
      </c>
      <c r="AM310" s="498"/>
      <c r="AN310" s="330">
        <v>19.11</v>
      </c>
      <c r="AO310" s="330"/>
      <c r="AP310" s="330">
        <v>43.5</v>
      </c>
      <c r="AQ310" s="330"/>
      <c r="AR310" s="467">
        <f t="shared" si="62"/>
        <v>0</v>
      </c>
      <c r="AS310" s="267"/>
      <c r="AT310" s="271"/>
      <c r="AU310" s="271"/>
      <c r="AV310" s="271"/>
      <c r="AW310" s="271"/>
    </row>
    <row r="311" spans="1:49" ht="14.45" customHeight="1" x14ac:dyDescent="0.2">
      <c r="A311" s="262">
        <v>310</v>
      </c>
      <c r="B311" s="255">
        <v>307</v>
      </c>
      <c r="C311" s="256">
        <v>221</v>
      </c>
      <c r="D311" s="257">
        <v>264</v>
      </c>
      <c r="E311" s="259">
        <v>186</v>
      </c>
      <c r="F311" s="259" t="s">
        <v>119</v>
      </c>
      <c r="G311" s="259">
        <v>22</v>
      </c>
      <c r="H311" s="259" t="s">
        <v>628</v>
      </c>
      <c r="I311" s="259">
        <v>3000</v>
      </c>
      <c r="J311" s="261" t="s">
        <v>1383</v>
      </c>
      <c r="K311" s="262">
        <v>0</v>
      </c>
      <c r="L311" s="262">
        <f t="shared" si="54"/>
        <v>209600350</v>
      </c>
      <c r="M311" s="90" t="s">
        <v>137</v>
      </c>
      <c r="N311" s="259"/>
      <c r="O311" s="263" t="s">
        <v>9</v>
      </c>
      <c r="P311" s="259" t="s">
        <v>15</v>
      </c>
      <c r="Q311" s="264">
        <v>2</v>
      </c>
      <c r="R311" s="265">
        <v>4</v>
      </c>
      <c r="S311" s="265">
        <f t="shared" si="56"/>
        <v>5</v>
      </c>
      <c r="T311" s="265">
        <f t="shared" si="57"/>
        <v>5</v>
      </c>
      <c r="U311" s="265">
        <v>5</v>
      </c>
      <c r="V311" s="265">
        <v>5</v>
      </c>
      <c r="W311" s="265">
        <v>7</v>
      </c>
      <c r="X311" s="265">
        <v>8.82</v>
      </c>
      <c r="Y311" s="384">
        <v>10.039999999999999</v>
      </c>
      <c r="Z311" s="265">
        <f>'SKLOP A'!J318</f>
        <v>0</v>
      </c>
      <c r="AA311" s="265">
        <v>7</v>
      </c>
      <c r="AB311" s="265">
        <v>1.4</v>
      </c>
      <c r="AC311" s="265">
        <f t="shared" si="58"/>
        <v>9.8000000000000007</v>
      </c>
      <c r="AD311" s="265">
        <v>1.1000000000000001</v>
      </c>
      <c r="AE311" s="266">
        <v>9.7020000000000017</v>
      </c>
      <c r="AF311" s="265">
        <v>1.1000000000000001</v>
      </c>
      <c r="AG311" s="266">
        <f t="shared" si="55"/>
        <v>11.044</v>
      </c>
      <c r="AH311" s="265">
        <f t="shared" si="59"/>
        <v>19.600000000000001</v>
      </c>
      <c r="AI311" s="358"/>
      <c r="AJ311" s="405">
        <f t="shared" si="60"/>
        <v>38.808000000000007</v>
      </c>
      <c r="AK311" s="349"/>
      <c r="AL311" s="456">
        <f t="shared" si="61"/>
        <v>55.22</v>
      </c>
      <c r="AM311" s="498"/>
      <c r="AN311" s="330">
        <v>17.64</v>
      </c>
      <c r="AO311" s="330"/>
      <c r="AP311" s="330">
        <v>40.159999999999997</v>
      </c>
      <c r="AQ311" s="330"/>
      <c r="AR311" s="467">
        <f t="shared" si="62"/>
        <v>0</v>
      </c>
      <c r="AS311" s="267"/>
      <c r="AT311" s="271"/>
      <c r="AU311" s="271"/>
      <c r="AV311" s="271"/>
      <c r="AW311" s="271"/>
    </row>
    <row r="312" spans="1:49" ht="14.45" customHeight="1" x14ac:dyDescent="0.2">
      <c r="A312" s="262">
        <v>311</v>
      </c>
      <c r="B312" s="255">
        <v>308</v>
      </c>
      <c r="C312" s="256">
        <v>222</v>
      </c>
      <c r="D312" s="257">
        <v>265</v>
      </c>
      <c r="E312" s="259">
        <v>187</v>
      </c>
      <c r="F312" s="259" t="s">
        <v>119</v>
      </c>
      <c r="G312" s="259">
        <v>22</v>
      </c>
      <c r="H312" s="259" t="s">
        <v>628</v>
      </c>
      <c r="I312" s="259">
        <v>2997</v>
      </c>
      <c r="J312" s="261" t="s">
        <v>1384</v>
      </c>
      <c r="K312" s="262">
        <v>0</v>
      </c>
      <c r="L312" s="262">
        <f t="shared" si="54"/>
        <v>209600630</v>
      </c>
      <c r="M312" s="90" t="s">
        <v>138</v>
      </c>
      <c r="N312" s="259"/>
      <c r="O312" s="263" t="s">
        <v>9</v>
      </c>
      <c r="P312" s="259" t="s">
        <v>15</v>
      </c>
      <c r="Q312" s="264">
        <v>1</v>
      </c>
      <c r="R312" s="265">
        <v>2</v>
      </c>
      <c r="S312" s="265">
        <f t="shared" si="56"/>
        <v>2.5</v>
      </c>
      <c r="T312" s="265">
        <f t="shared" si="57"/>
        <v>3</v>
      </c>
      <c r="U312" s="265">
        <v>3</v>
      </c>
      <c r="V312" s="265">
        <v>3</v>
      </c>
      <c r="W312" s="265">
        <v>4.43</v>
      </c>
      <c r="X312" s="265">
        <v>5.32</v>
      </c>
      <c r="Y312" s="384">
        <v>6.1</v>
      </c>
      <c r="Z312" s="265">
        <f>'SKLOP A'!J319</f>
        <v>0</v>
      </c>
      <c r="AA312" s="265">
        <v>4.43</v>
      </c>
      <c r="AB312" s="265">
        <v>1.4</v>
      </c>
      <c r="AC312" s="265">
        <f t="shared" si="58"/>
        <v>6.2</v>
      </c>
      <c r="AD312" s="265">
        <v>1.1000000000000001</v>
      </c>
      <c r="AE312" s="266">
        <v>5.8520000000000012</v>
      </c>
      <c r="AF312" s="265">
        <v>1.1000000000000001</v>
      </c>
      <c r="AG312" s="266">
        <f t="shared" si="55"/>
        <v>6.71</v>
      </c>
      <c r="AH312" s="265">
        <f t="shared" si="59"/>
        <v>6.2</v>
      </c>
      <c r="AI312" s="358"/>
      <c r="AJ312" s="405">
        <f t="shared" si="60"/>
        <v>11.704000000000002</v>
      </c>
      <c r="AK312" s="349"/>
      <c r="AL312" s="456">
        <f t="shared" si="61"/>
        <v>20.13</v>
      </c>
      <c r="AM312" s="498"/>
      <c r="AN312" s="330">
        <v>5.32</v>
      </c>
      <c r="AO312" s="330"/>
      <c r="AP312" s="330">
        <v>12.2</v>
      </c>
      <c r="AQ312" s="330"/>
      <c r="AR312" s="467">
        <f t="shared" si="62"/>
        <v>0</v>
      </c>
      <c r="AS312" s="267"/>
      <c r="AT312" s="271"/>
      <c r="AU312" s="271"/>
      <c r="AV312" s="271"/>
      <c r="AW312" s="271"/>
    </row>
    <row r="313" spans="1:49" ht="14.45" customHeight="1" x14ac:dyDescent="0.2">
      <c r="A313" s="262">
        <v>312</v>
      </c>
      <c r="B313" s="255">
        <v>309</v>
      </c>
      <c r="C313" s="256">
        <v>223</v>
      </c>
      <c r="D313" s="257">
        <v>266</v>
      </c>
      <c r="E313" s="259">
        <v>188</v>
      </c>
      <c r="F313" s="259" t="s">
        <v>119</v>
      </c>
      <c r="G313" s="259">
        <v>22</v>
      </c>
      <c r="H313" s="259" t="s">
        <v>628</v>
      </c>
      <c r="I313" s="259">
        <v>2998</v>
      </c>
      <c r="J313" s="261" t="s">
        <v>1385</v>
      </c>
      <c r="K313" s="262">
        <v>0</v>
      </c>
      <c r="L313" s="262">
        <f t="shared" si="54"/>
        <v>209600650</v>
      </c>
      <c r="M313" s="90" t="s">
        <v>139</v>
      </c>
      <c r="N313" s="259"/>
      <c r="O313" s="263" t="s">
        <v>9</v>
      </c>
      <c r="P313" s="259" t="s">
        <v>15</v>
      </c>
      <c r="Q313" s="264">
        <v>1</v>
      </c>
      <c r="R313" s="265">
        <v>2</v>
      </c>
      <c r="S313" s="265">
        <f t="shared" si="56"/>
        <v>2.5</v>
      </c>
      <c r="T313" s="265">
        <f t="shared" si="57"/>
        <v>3</v>
      </c>
      <c r="U313" s="265">
        <v>3</v>
      </c>
      <c r="V313" s="265">
        <v>3</v>
      </c>
      <c r="W313" s="265">
        <v>8.49</v>
      </c>
      <c r="X313" s="265">
        <v>10.199999999999999</v>
      </c>
      <c r="Y313" s="384">
        <v>11.71</v>
      </c>
      <c r="Z313" s="265">
        <f>'SKLOP A'!J320</f>
        <v>0</v>
      </c>
      <c r="AA313" s="265">
        <v>8.49</v>
      </c>
      <c r="AB313" s="265">
        <v>1.4</v>
      </c>
      <c r="AC313" s="265">
        <f t="shared" si="58"/>
        <v>11.89</v>
      </c>
      <c r="AD313" s="265">
        <v>1.1000000000000001</v>
      </c>
      <c r="AE313" s="266">
        <v>11.22</v>
      </c>
      <c r="AF313" s="265">
        <v>1.1000000000000001</v>
      </c>
      <c r="AG313" s="266">
        <f t="shared" si="55"/>
        <v>12.881000000000002</v>
      </c>
      <c r="AH313" s="265">
        <f t="shared" si="59"/>
        <v>11.89</v>
      </c>
      <c r="AI313" s="358"/>
      <c r="AJ313" s="405">
        <f t="shared" si="60"/>
        <v>22.44</v>
      </c>
      <c r="AK313" s="349"/>
      <c r="AL313" s="456">
        <f t="shared" si="61"/>
        <v>38.643000000000008</v>
      </c>
      <c r="AM313" s="498"/>
      <c r="AN313" s="330">
        <v>10.199999999999999</v>
      </c>
      <c r="AO313" s="330"/>
      <c r="AP313" s="330">
        <v>23.42</v>
      </c>
      <c r="AQ313" s="330"/>
      <c r="AR313" s="467">
        <f t="shared" si="62"/>
        <v>0</v>
      </c>
      <c r="AS313" s="267"/>
      <c r="AT313" s="271"/>
      <c r="AU313" s="271"/>
      <c r="AV313" s="271"/>
      <c r="AW313" s="271"/>
    </row>
    <row r="314" spans="1:49" ht="14.25" customHeight="1" x14ac:dyDescent="0.2">
      <c r="A314" s="262">
        <v>313</v>
      </c>
      <c r="B314" s="255">
        <v>309</v>
      </c>
      <c r="C314" s="256">
        <v>223</v>
      </c>
      <c r="D314" s="257">
        <v>266</v>
      </c>
      <c r="E314" s="259">
        <v>188</v>
      </c>
      <c r="F314" s="263" t="s">
        <v>119</v>
      </c>
      <c r="G314" s="270">
        <v>22</v>
      </c>
      <c r="H314" s="270" t="s">
        <v>628</v>
      </c>
      <c r="I314" s="419">
        <v>9823</v>
      </c>
      <c r="J314" s="272"/>
      <c r="K314" s="262">
        <v>0</v>
      </c>
      <c r="L314" s="262">
        <f t="shared" si="54"/>
        <v>0</v>
      </c>
      <c r="M314" s="436" t="s">
        <v>1747</v>
      </c>
      <c r="N314" s="259"/>
      <c r="O314" s="263" t="s">
        <v>9</v>
      </c>
      <c r="P314" s="90" t="s">
        <v>15</v>
      </c>
      <c r="Q314" s="412"/>
      <c r="R314" s="265"/>
      <c r="S314" s="265"/>
      <c r="T314" s="265"/>
      <c r="U314" s="265"/>
      <c r="V314" s="450">
        <v>3</v>
      </c>
      <c r="W314" s="265"/>
      <c r="X314" s="265"/>
      <c r="Y314" s="449">
        <v>4.0999999999999996</v>
      </c>
      <c r="Z314" s="265">
        <f>'SKLOP A'!J321</f>
        <v>0</v>
      </c>
      <c r="AA314" s="265"/>
      <c r="AB314" s="265"/>
      <c r="AC314" s="265"/>
      <c r="AD314" s="265"/>
      <c r="AE314" s="266"/>
      <c r="AF314" s="265">
        <v>1</v>
      </c>
      <c r="AG314" s="449">
        <f t="shared" si="55"/>
        <v>4.0999999999999996</v>
      </c>
      <c r="AH314" s="265"/>
      <c r="AI314" s="358"/>
      <c r="AJ314" s="405"/>
      <c r="AK314" s="349"/>
      <c r="AL314" s="457">
        <f t="shared" si="61"/>
        <v>12.299999999999999</v>
      </c>
      <c r="AM314" s="498"/>
      <c r="AN314" s="330"/>
      <c r="AO314" s="330"/>
      <c r="AP314" s="330"/>
      <c r="AQ314" s="330"/>
      <c r="AR314" s="468">
        <f t="shared" si="62"/>
        <v>0</v>
      </c>
      <c r="AS314" s="267"/>
      <c r="AT314" s="271"/>
      <c r="AU314" s="271"/>
      <c r="AV314" s="271"/>
      <c r="AW314" s="271"/>
    </row>
    <row r="315" spans="1:49" ht="14.25" customHeight="1" x14ac:dyDescent="0.2">
      <c r="A315" s="262">
        <v>314</v>
      </c>
      <c r="B315" s="255">
        <v>309</v>
      </c>
      <c r="C315" s="256">
        <v>223</v>
      </c>
      <c r="D315" s="257">
        <v>266</v>
      </c>
      <c r="E315" s="259">
        <v>188</v>
      </c>
      <c r="F315" s="263" t="s">
        <v>119</v>
      </c>
      <c r="G315" s="270">
        <v>22</v>
      </c>
      <c r="H315" s="270" t="s">
        <v>628</v>
      </c>
      <c r="I315" s="419">
        <v>9824</v>
      </c>
      <c r="J315" s="272"/>
      <c r="K315" s="262">
        <v>0</v>
      </c>
      <c r="L315" s="262">
        <f t="shared" si="54"/>
        <v>0</v>
      </c>
      <c r="M315" s="436" t="s">
        <v>1748</v>
      </c>
      <c r="N315" s="259"/>
      <c r="O315" s="263" t="s">
        <v>9</v>
      </c>
      <c r="P315" s="90" t="s">
        <v>15</v>
      </c>
      <c r="Q315" s="412"/>
      <c r="R315" s="265"/>
      <c r="S315" s="265"/>
      <c r="T315" s="265"/>
      <c r="U315" s="265"/>
      <c r="V315" s="450">
        <v>3</v>
      </c>
      <c r="W315" s="265"/>
      <c r="X315" s="265"/>
      <c r="Y315" s="449">
        <v>4.0999999999999996</v>
      </c>
      <c r="Z315" s="265">
        <f>'SKLOP A'!J322</f>
        <v>0</v>
      </c>
      <c r="AA315" s="265"/>
      <c r="AB315" s="265"/>
      <c r="AC315" s="265"/>
      <c r="AD315" s="265"/>
      <c r="AE315" s="266"/>
      <c r="AF315" s="265">
        <v>1</v>
      </c>
      <c r="AG315" s="449">
        <f t="shared" si="55"/>
        <v>4.0999999999999996</v>
      </c>
      <c r="AH315" s="265"/>
      <c r="AI315" s="358"/>
      <c r="AJ315" s="405"/>
      <c r="AK315" s="349"/>
      <c r="AL315" s="457">
        <f t="shared" si="61"/>
        <v>12.299999999999999</v>
      </c>
      <c r="AM315" s="498"/>
      <c r="AN315" s="330">
        <v>10.199999999999999</v>
      </c>
      <c r="AO315" s="330"/>
      <c r="AP315" s="330">
        <v>23.42</v>
      </c>
      <c r="AQ315" s="330"/>
      <c r="AR315" s="468">
        <f t="shared" si="62"/>
        <v>0</v>
      </c>
      <c r="AS315" s="267"/>
      <c r="AT315" s="271"/>
      <c r="AU315" s="271"/>
      <c r="AV315" s="271"/>
      <c r="AW315" s="271"/>
    </row>
    <row r="316" spans="1:49" ht="14.45" customHeight="1" x14ac:dyDescent="0.2">
      <c r="A316" s="262">
        <v>315</v>
      </c>
      <c r="B316" s="255">
        <v>310</v>
      </c>
      <c r="C316" s="256"/>
      <c r="D316" s="257"/>
      <c r="E316" s="258"/>
      <c r="F316" s="263" t="s">
        <v>657</v>
      </c>
      <c r="G316" s="90">
        <v>23</v>
      </c>
      <c r="H316" s="90" t="s">
        <v>659</v>
      </c>
      <c r="I316" s="435">
        <v>9754</v>
      </c>
      <c r="J316" s="276">
        <v>9754</v>
      </c>
      <c r="K316" s="434">
        <v>0</v>
      </c>
      <c r="L316" s="434">
        <f t="shared" si="54"/>
        <v>9754</v>
      </c>
      <c r="M316" s="436" t="s">
        <v>1605</v>
      </c>
      <c r="N316" s="259"/>
      <c r="O316" s="263" t="s">
        <v>9</v>
      </c>
      <c r="P316" s="259" t="s">
        <v>15</v>
      </c>
      <c r="Q316" s="264">
        <v>10</v>
      </c>
      <c r="R316" s="265">
        <v>20</v>
      </c>
      <c r="S316" s="265">
        <f t="shared" ref="S316:S330" si="63">R316+Q316/2</f>
        <v>25</v>
      </c>
      <c r="T316" s="265">
        <f t="shared" ref="T316:T330" si="64">ROUND(S316,0)</f>
        <v>25</v>
      </c>
      <c r="U316" s="265">
        <v>25</v>
      </c>
      <c r="V316" s="265">
        <v>25</v>
      </c>
      <c r="W316" s="265">
        <v>62.04</v>
      </c>
      <c r="X316" s="265">
        <v>73.739999999999995</v>
      </c>
      <c r="Y316" s="384">
        <v>55.27</v>
      </c>
      <c r="Z316" s="265">
        <f>'SKLOP A'!J323</f>
        <v>0</v>
      </c>
      <c r="AA316" s="265">
        <v>62.04</v>
      </c>
      <c r="AB316" s="265">
        <v>1.4</v>
      </c>
      <c r="AC316" s="265">
        <f t="shared" ref="AC316:AC330" si="65">ROUND(W316*AB316,2)</f>
        <v>86.86</v>
      </c>
      <c r="AD316" s="265">
        <v>1.1000000000000001</v>
      </c>
      <c r="AE316" s="266">
        <v>81.114000000000004</v>
      </c>
      <c r="AF316" s="265">
        <v>1.1000000000000001</v>
      </c>
      <c r="AG316" s="266">
        <f t="shared" si="55"/>
        <v>60.797000000000011</v>
      </c>
      <c r="AH316" s="265">
        <f t="shared" si="59"/>
        <v>868.6</v>
      </c>
      <c r="AI316" s="358"/>
      <c r="AJ316" s="405">
        <f t="shared" si="60"/>
        <v>1622.2800000000002</v>
      </c>
      <c r="AK316" s="349"/>
      <c r="AL316" s="456">
        <f t="shared" si="61"/>
        <v>1519.9250000000002</v>
      </c>
      <c r="AM316" s="498"/>
      <c r="AN316" s="330">
        <v>737.4</v>
      </c>
      <c r="AO316" s="330"/>
      <c r="AP316" s="330">
        <v>1105.4000000000001</v>
      </c>
      <c r="AQ316" s="330"/>
      <c r="AR316" s="467">
        <f t="shared" ref="AR316:AR333" si="66">V316*Z316</f>
        <v>0</v>
      </c>
      <c r="AS316" s="267"/>
      <c r="AT316" s="271"/>
      <c r="AU316" s="271"/>
      <c r="AV316" s="271"/>
      <c r="AW316" s="271"/>
    </row>
    <row r="317" spans="1:49" ht="14.45" customHeight="1" x14ac:dyDescent="0.2">
      <c r="A317" s="262">
        <v>316</v>
      </c>
      <c r="B317" s="255">
        <v>311</v>
      </c>
      <c r="C317" s="256"/>
      <c r="D317" s="257"/>
      <c r="E317" s="258"/>
      <c r="F317" s="263" t="s">
        <v>657</v>
      </c>
      <c r="G317" s="90">
        <v>23</v>
      </c>
      <c r="H317" s="90" t="s">
        <v>659</v>
      </c>
      <c r="I317" s="435">
        <v>9757</v>
      </c>
      <c r="J317" s="276">
        <v>9757</v>
      </c>
      <c r="K317" s="434">
        <v>0</v>
      </c>
      <c r="L317" s="434">
        <f t="shared" si="54"/>
        <v>9757</v>
      </c>
      <c r="M317" s="436" t="s">
        <v>1608</v>
      </c>
      <c r="N317" s="259"/>
      <c r="O317" s="263" t="s">
        <v>9</v>
      </c>
      <c r="P317" s="259" t="s">
        <v>15</v>
      </c>
      <c r="Q317" s="264">
        <v>2</v>
      </c>
      <c r="R317" s="265">
        <v>4</v>
      </c>
      <c r="S317" s="265">
        <f t="shared" si="63"/>
        <v>5</v>
      </c>
      <c r="T317" s="265">
        <f t="shared" si="64"/>
        <v>5</v>
      </c>
      <c r="U317" s="265">
        <v>5</v>
      </c>
      <c r="V317" s="265">
        <v>5</v>
      </c>
      <c r="W317" s="265">
        <v>85.28</v>
      </c>
      <c r="X317" s="265">
        <v>102.21</v>
      </c>
      <c r="Y317" s="384">
        <v>130.41999999999999</v>
      </c>
      <c r="Z317" s="265">
        <f>'SKLOP A'!J324</f>
        <v>0</v>
      </c>
      <c r="AA317" s="265">
        <v>85.28</v>
      </c>
      <c r="AB317" s="265">
        <v>1.4</v>
      </c>
      <c r="AC317" s="265">
        <f t="shared" si="65"/>
        <v>119.39</v>
      </c>
      <c r="AD317" s="265">
        <v>1.1000000000000001</v>
      </c>
      <c r="AE317" s="266">
        <v>112.431</v>
      </c>
      <c r="AF317" s="265">
        <v>1.1000000000000001</v>
      </c>
      <c r="AG317" s="266">
        <f t="shared" si="55"/>
        <v>143.46199999999999</v>
      </c>
      <c r="AH317" s="265">
        <f t="shared" si="59"/>
        <v>238.78</v>
      </c>
      <c r="AI317" s="358"/>
      <c r="AJ317" s="405">
        <f t="shared" si="60"/>
        <v>449.72399999999999</v>
      </c>
      <c r="AK317" s="349"/>
      <c r="AL317" s="456">
        <f t="shared" si="61"/>
        <v>717.31</v>
      </c>
      <c r="AM317" s="498"/>
      <c r="AN317" s="330">
        <v>204.42</v>
      </c>
      <c r="AO317" s="330"/>
      <c r="AP317" s="330">
        <v>521.67999999999995</v>
      </c>
      <c r="AQ317" s="330"/>
      <c r="AR317" s="467">
        <f t="shared" si="66"/>
        <v>0</v>
      </c>
      <c r="AS317" s="267"/>
      <c r="AT317" s="271"/>
      <c r="AU317" s="271"/>
      <c r="AV317" s="271"/>
      <c r="AW317" s="271"/>
    </row>
    <row r="318" spans="1:49" ht="14.45" customHeight="1" x14ac:dyDescent="0.2">
      <c r="A318" s="262">
        <v>317</v>
      </c>
      <c r="B318" s="255">
        <v>312</v>
      </c>
      <c r="C318" s="256"/>
      <c r="D318" s="257"/>
      <c r="E318" s="258"/>
      <c r="F318" s="263" t="s">
        <v>657</v>
      </c>
      <c r="G318" s="90">
        <v>23</v>
      </c>
      <c r="H318" s="90" t="s">
        <v>659</v>
      </c>
      <c r="I318" s="435">
        <v>9393</v>
      </c>
      <c r="J318" s="276">
        <v>219600070</v>
      </c>
      <c r="K318" s="434">
        <v>0</v>
      </c>
      <c r="L318" s="434">
        <f t="shared" si="54"/>
        <v>219600070</v>
      </c>
      <c r="M318" s="436" t="s">
        <v>1615</v>
      </c>
      <c r="N318" s="259"/>
      <c r="O318" s="263" t="s">
        <v>9</v>
      </c>
      <c r="P318" s="259" t="s">
        <v>15</v>
      </c>
      <c r="Q318" s="264">
        <v>10</v>
      </c>
      <c r="R318" s="265">
        <v>20</v>
      </c>
      <c r="S318" s="265">
        <f t="shared" si="63"/>
        <v>25</v>
      </c>
      <c r="T318" s="265">
        <f t="shared" si="64"/>
        <v>25</v>
      </c>
      <c r="U318" s="265">
        <v>25</v>
      </c>
      <c r="V318" s="265">
        <v>25</v>
      </c>
      <c r="W318" s="265">
        <v>299</v>
      </c>
      <c r="X318" s="265">
        <v>358.41</v>
      </c>
      <c r="Y318" s="384">
        <v>287.18</v>
      </c>
      <c r="Z318" s="265">
        <f>'SKLOP A'!J325</f>
        <v>0</v>
      </c>
      <c r="AA318" s="265">
        <v>299</v>
      </c>
      <c r="AB318" s="265">
        <v>1.4</v>
      </c>
      <c r="AC318" s="265">
        <f t="shared" si="65"/>
        <v>418.6</v>
      </c>
      <c r="AD318" s="265">
        <v>1.1000000000000001</v>
      </c>
      <c r="AE318" s="266">
        <v>394.25100000000003</v>
      </c>
      <c r="AF318" s="265">
        <v>1.1000000000000001</v>
      </c>
      <c r="AG318" s="266">
        <f t="shared" si="55"/>
        <v>315.89800000000002</v>
      </c>
      <c r="AH318" s="265">
        <f t="shared" si="59"/>
        <v>4186</v>
      </c>
      <c r="AI318" s="358"/>
      <c r="AJ318" s="405">
        <f t="shared" si="60"/>
        <v>7885.02</v>
      </c>
      <c r="AK318" s="349"/>
      <c r="AL318" s="456">
        <f t="shared" si="61"/>
        <v>7897.4500000000007</v>
      </c>
      <c r="AM318" s="498"/>
      <c r="AN318" s="330">
        <v>3584.1000000000004</v>
      </c>
      <c r="AO318" s="330"/>
      <c r="AP318" s="330">
        <v>5743.6</v>
      </c>
      <c r="AQ318" s="330"/>
      <c r="AR318" s="467">
        <f t="shared" si="66"/>
        <v>0</v>
      </c>
      <c r="AS318" s="267"/>
      <c r="AT318" s="271"/>
      <c r="AU318" s="271"/>
      <c r="AV318" s="271"/>
      <c r="AW318" s="271"/>
    </row>
    <row r="319" spans="1:49" ht="14.45" customHeight="1" x14ac:dyDescent="0.2">
      <c r="A319" s="262">
        <v>318</v>
      </c>
      <c r="B319" s="255">
        <v>313</v>
      </c>
      <c r="C319" s="256"/>
      <c r="D319" s="257"/>
      <c r="E319" s="258"/>
      <c r="F319" s="263" t="s">
        <v>657</v>
      </c>
      <c r="G319" s="90">
        <v>23</v>
      </c>
      <c r="H319" s="90" t="s">
        <v>659</v>
      </c>
      <c r="I319" s="435">
        <v>9399</v>
      </c>
      <c r="J319" s="276">
        <v>219600170</v>
      </c>
      <c r="K319" s="434">
        <v>0</v>
      </c>
      <c r="L319" s="434">
        <f t="shared" si="54"/>
        <v>219600170</v>
      </c>
      <c r="M319" s="436" t="s">
        <v>1587</v>
      </c>
      <c r="N319" s="259"/>
      <c r="O319" s="263" t="s">
        <v>9</v>
      </c>
      <c r="P319" s="259" t="s">
        <v>15</v>
      </c>
      <c r="Q319" s="264">
        <v>5</v>
      </c>
      <c r="R319" s="265">
        <v>10</v>
      </c>
      <c r="S319" s="265">
        <f t="shared" si="63"/>
        <v>12.5</v>
      </c>
      <c r="T319" s="265">
        <f t="shared" si="64"/>
        <v>13</v>
      </c>
      <c r="U319" s="265">
        <v>13</v>
      </c>
      <c r="V319" s="265">
        <v>13</v>
      </c>
      <c r="W319" s="265">
        <v>25.17</v>
      </c>
      <c r="X319" s="265">
        <v>30.4</v>
      </c>
      <c r="Y319" s="384">
        <v>33.35</v>
      </c>
      <c r="Z319" s="265">
        <f>'SKLOP A'!J326</f>
        <v>0</v>
      </c>
      <c r="AA319" s="265">
        <v>25.17</v>
      </c>
      <c r="AB319" s="265">
        <v>1.4</v>
      </c>
      <c r="AC319" s="265">
        <f t="shared" si="65"/>
        <v>35.24</v>
      </c>
      <c r="AD319" s="265">
        <v>1.1000000000000001</v>
      </c>
      <c r="AE319" s="266">
        <v>33.44</v>
      </c>
      <c r="AF319" s="265">
        <v>1.1000000000000001</v>
      </c>
      <c r="AG319" s="266">
        <f t="shared" si="55"/>
        <v>36.685000000000002</v>
      </c>
      <c r="AH319" s="265">
        <f t="shared" si="59"/>
        <v>176.20000000000002</v>
      </c>
      <c r="AI319" s="358"/>
      <c r="AJ319" s="405">
        <f t="shared" si="60"/>
        <v>334.4</v>
      </c>
      <c r="AK319" s="349"/>
      <c r="AL319" s="456">
        <f t="shared" si="61"/>
        <v>476.90500000000003</v>
      </c>
      <c r="AM319" s="498"/>
      <c r="AN319" s="330">
        <v>152</v>
      </c>
      <c r="AO319" s="330"/>
      <c r="AP319" s="330">
        <v>333.5</v>
      </c>
      <c r="AQ319" s="330"/>
      <c r="AR319" s="467">
        <f t="shared" si="66"/>
        <v>0</v>
      </c>
      <c r="AS319" s="267"/>
      <c r="AT319" s="271"/>
      <c r="AU319" s="271"/>
      <c r="AV319" s="271"/>
      <c r="AW319" s="271"/>
    </row>
    <row r="320" spans="1:49" ht="14.45" customHeight="1" x14ac:dyDescent="0.2">
      <c r="A320" s="262">
        <v>319</v>
      </c>
      <c r="B320" s="255">
        <v>314</v>
      </c>
      <c r="C320" s="256"/>
      <c r="D320" s="257"/>
      <c r="E320" s="258"/>
      <c r="F320" s="263" t="s">
        <v>657</v>
      </c>
      <c r="G320" s="90">
        <v>23</v>
      </c>
      <c r="H320" s="90" t="s">
        <v>659</v>
      </c>
      <c r="I320" s="435">
        <v>9401</v>
      </c>
      <c r="J320" s="276">
        <v>219600180</v>
      </c>
      <c r="K320" s="434">
        <v>0</v>
      </c>
      <c r="L320" s="434">
        <f t="shared" si="54"/>
        <v>219600180</v>
      </c>
      <c r="M320" s="436" t="s">
        <v>1588</v>
      </c>
      <c r="N320" s="259"/>
      <c r="O320" s="263" t="s">
        <v>9</v>
      </c>
      <c r="P320" s="259" t="s">
        <v>15</v>
      </c>
      <c r="Q320" s="274">
        <v>1</v>
      </c>
      <c r="R320" s="265">
        <v>2</v>
      </c>
      <c r="S320" s="265">
        <f t="shared" si="63"/>
        <v>2.5</v>
      </c>
      <c r="T320" s="265">
        <f t="shared" si="64"/>
        <v>3</v>
      </c>
      <c r="U320" s="265">
        <v>3</v>
      </c>
      <c r="V320" s="265">
        <v>3</v>
      </c>
      <c r="W320" s="265">
        <v>36.56</v>
      </c>
      <c r="X320" s="265">
        <v>44.13</v>
      </c>
      <c r="Y320" s="384">
        <v>49.64</v>
      </c>
      <c r="Z320" s="265">
        <f>'SKLOP A'!J327</f>
        <v>0</v>
      </c>
      <c r="AA320" s="265">
        <v>36.56</v>
      </c>
      <c r="AB320" s="265">
        <v>1.4</v>
      </c>
      <c r="AC320" s="265">
        <f t="shared" si="65"/>
        <v>51.18</v>
      </c>
      <c r="AD320" s="265">
        <v>1.1000000000000001</v>
      </c>
      <c r="AE320" s="266">
        <v>48.543000000000006</v>
      </c>
      <c r="AF320" s="265">
        <v>1.1000000000000001</v>
      </c>
      <c r="AG320" s="266">
        <f t="shared" si="55"/>
        <v>54.604000000000006</v>
      </c>
      <c r="AH320" s="265">
        <f t="shared" si="59"/>
        <v>51.18</v>
      </c>
      <c r="AI320" s="358"/>
      <c r="AJ320" s="405">
        <f t="shared" si="60"/>
        <v>97.086000000000013</v>
      </c>
      <c r="AK320" s="349"/>
      <c r="AL320" s="456">
        <f t="shared" si="61"/>
        <v>163.81200000000001</v>
      </c>
      <c r="AM320" s="498"/>
      <c r="AN320" s="330">
        <v>44.13</v>
      </c>
      <c r="AO320" s="330"/>
      <c r="AP320" s="330">
        <v>99.28</v>
      </c>
      <c r="AQ320" s="330"/>
      <c r="AR320" s="467">
        <f t="shared" si="66"/>
        <v>0</v>
      </c>
      <c r="AS320" s="267"/>
      <c r="AT320" s="271"/>
      <c r="AU320" s="271"/>
      <c r="AV320" s="271"/>
      <c r="AW320" s="271"/>
    </row>
    <row r="321" spans="1:50" ht="14.45" customHeight="1" x14ac:dyDescent="0.2">
      <c r="A321" s="262">
        <v>320</v>
      </c>
      <c r="B321" s="255">
        <v>315</v>
      </c>
      <c r="C321" s="256"/>
      <c r="D321" s="257"/>
      <c r="E321" s="258"/>
      <c r="F321" s="263" t="s">
        <v>657</v>
      </c>
      <c r="G321" s="90">
        <v>23</v>
      </c>
      <c r="H321" s="90" t="s">
        <v>659</v>
      </c>
      <c r="I321" s="435">
        <v>9403</v>
      </c>
      <c r="J321" s="276">
        <v>219600190</v>
      </c>
      <c r="K321" s="434">
        <v>0</v>
      </c>
      <c r="L321" s="434">
        <f t="shared" si="54"/>
        <v>219600190</v>
      </c>
      <c r="M321" s="436" t="s">
        <v>1589</v>
      </c>
      <c r="N321" s="259"/>
      <c r="O321" s="263" t="s">
        <v>9</v>
      </c>
      <c r="P321" s="259" t="s">
        <v>15</v>
      </c>
      <c r="Q321" s="264">
        <v>10</v>
      </c>
      <c r="R321" s="265">
        <v>20</v>
      </c>
      <c r="S321" s="265">
        <f t="shared" si="63"/>
        <v>25</v>
      </c>
      <c r="T321" s="265">
        <f t="shared" si="64"/>
        <v>25</v>
      </c>
      <c r="U321" s="265">
        <v>25</v>
      </c>
      <c r="V321" s="265">
        <v>25</v>
      </c>
      <c r="W321" s="265">
        <v>50.4</v>
      </c>
      <c r="X321" s="265">
        <v>60.84</v>
      </c>
      <c r="Y321" s="384">
        <v>68.45</v>
      </c>
      <c r="Z321" s="265">
        <f>'SKLOP A'!J328</f>
        <v>0</v>
      </c>
      <c r="AA321" s="265">
        <v>50.4</v>
      </c>
      <c r="AB321" s="265">
        <v>1.4</v>
      </c>
      <c r="AC321" s="265">
        <f t="shared" si="65"/>
        <v>70.56</v>
      </c>
      <c r="AD321" s="265">
        <v>1.1000000000000001</v>
      </c>
      <c r="AE321" s="266">
        <v>66.924000000000007</v>
      </c>
      <c r="AF321" s="265">
        <v>1.1000000000000001</v>
      </c>
      <c r="AG321" s="266">
        <f t="shared" si="55"/>
        <v>75.295000000000016</v>
      </c>
      <c r="AH321" s="265">
        <f t="shared" si="59"/>
        <v>705.6</v>
      </c>
      <c r="AI321" s="358"/>
      <c r="AJ321" s="405">
        <f t="shared" si="60"/>
        <v>1338.48</v>
      </c>
      <c r="AK321" s="349"/>
      <c r="AL321" s="456">
        <f t="shared" si="61"/>
        <v>1882.3750000000005</v>
      </c>
      <c r="AM321" s="498"/>
      <c r="AN321" s="330">
        <v>608.40000000000009</v>
      </c>
      <c r="AO321" s="330"/>
      <c r="AP321" s="330">
        <v>1369</v>
      </c>
      <c r="AQ321" s="330"/>
      <c r="AR321" s="467">
        <f t="shared" si="66"/>
        <v>0</v>
      </c>
      <c r="AS321" s="267"/>
      <c r="AT321" s="271"/>
      <c r="AU321" s="271"/>
      <c r="AV321" s="271"/>
      <c r="AW321" s="271"/>
    </row>
    <row r="322" spans="1:50" ht="14.45" customHeight="1" x14ac:dyDescent="0.2">
      <c r="A322" s="262">
        <v>321</v>
      </c>
      <c r="B322" s="255">
        <v>316</v>
      </c>
      <c r="C322" s="256"/>
      <c r="D322" s="257"/>
      <c r="E322" s="258"/>
      <c r="F322" s="263" t="s">
        <v>657</v>
      </c>
      <c r="G322" s="90">
        <v>23</v>
      </c>
      <c r="H322" s="90" t="s">
        <v>659</v>
      </c>
      <c r="I322" s="435">
        <v>9411</v>
      </c>
      <c r="J322" s="276">
        <v>219600200</v>
      </c>
      <c r="K322" s="434">
        <v>0</v>
      </c>
      <c r="L322" s="434">
        <f t="shared" si="54"/>
        <v>219600200</v>
      </c>
      <c r="M322" s="436" t="s">
        <v>1590</v>
      </c>
      <c r="N322" s="259"/>
      <c r="O322" s="263" t="s">
        <v>9</v>
      </c>
      <c r="P322" s="259" t="s">
        <v>15</v>
      </c>
      <c r="Q322" s="264">
        <v>4</v>
      </c>
      <c r="R322" s="265">
        <v>8</v>
      </c>
      <c r="S322" s="265">
        <f t="shared" si="63"/>
        <v>10</v>
      </c>
      <c r="T322" s="265">
        <f t="shared" si="64"/>
        <v>10</v>
      </c>
      <c r="U322" s="265">
        <v>10</v>
      </c>
      <c r="V322" s="265">
        <v>10</v>
      </c>
      <c r="W322" s="265">
        <v>80.84</v>
      </c>
      <c r="X322" s="265">
        <v>42.54</v>
      </c>
      <c r="Y322" s="384">
        <v>78.22</v>
      </c>
      <c r="Z322" s="265">
        <f>'SKLOP A'!J329</f>
        <v>0</v>
      </c>
      <c r="AA322" s="265">
        <v>80.84</v>
      </c>
      <c r="AB322" s="265">
        <v>1.4</v>
      </c>
      <c r="AC322" s="265">
        <f t="shared" si="65"/>
        <v>113.18</v>
      </c>
      <c r="AD322" s="265">
        <v>1.1000000000000001</v>
      </c>
      <c r="AE322" s="266">
        <v>46.794000000000004</v>
      </c>
      <c r="AF322" s="265">
        <v>1.1000000000000001</v>
      </c>
      <c r="AG322" s="266">
        <f t="shared" si="55"/>
        <v>86.042000000000002</v>
      </c>
      <c r="AH322" s="265">
        <f t="shared" si="59"/>
        <v>452.72</v>
      </c>
      <c r="AI322" s="358"/>
      <c r="AJ322" s="405">
        <f t="shared" si="60"/>
        <v>374.35200000000003</v>
      </c>
      <c r="AK322" s="349"/>
      <c r="AL322" s="456">
        <f t="shared" si="61"/>
        <v>860.42000000000007</v>
      </c>
      <c r="AM322" s="498"/>
      <c r="AN322" s="330">
        <v>170.16</v>
      </c>
      <c r="AO322" s="330"/>
      <c r="AP322" s="330">
        <v>625.76</v>
      </c>
      <c r="AQ322" s="330"/>
      <c r="AR322" s="467">
        <f t="shared" si="66"/>
        <v>0</v>
      </c>
      <c r="AS322" s="267"/>
      <c r="AT322" s="271"/>
      <c r="AU322" s="271"/>
      <c r="AV322" s="271"/>
      <c r="AW322" s="271"/>
    </row>
    <row r="323" spans="1:50" ht="14.45" customHeight="1" x14ac:dyDescent="0.2">
      <c r="A323" s="262">
        <v>322</v>
      </c>
      <c r="B323" s="255">
        <v>317</v>
      </c>
      <c r="C323" s="256"/>
      <c r="D323" s="257"/>
      <c r="E323" s="258"/>
      <c r="F323" s="263" t="s">
        <v>657</v>
      </c>
      <c r="G323" s="90">
        <v>23</v>
      </c>
      <c r="H323" s="90" t="s">
        <v>659</v>
      </c>
      <c r="I323" s="435">
        <v>9419</v>
      </c>
      <c r="J323" s="276">
        <v>219600210</v>
      </c>
      <c r="K323" s="434">
        <v>0</v>
      </c>
      <c r="L323" s="434">
        <f t="shared" si="54"/>
        <v>219600210</v>
      </c>
      <c r="M323" s="436" t="s">
        <v>1591</v>
      </c>
      <c r="N323" s="259"/>
      <c r="O323" s="263" t="s">
        <v>9</v>
      </c>
      <c r="P323" s="259" t="s">
        <v>15</v>
      </c>
      <c r="Q323" s="274">
        <v>3</v>
      </c>
      <c r="R323" s="265">
        <v>6</v>
      </c>
      <c r="S323" s="265">
        <f t="shared" si="63"/>
        <v>7.5</v>
      </c>
      <c r="T323" s="265">
        <f t="shared" si="64"/>
        <v>8</v>
      </c>
      <c r="U323" s="265">
        <v>8</v>
      </c>
      <c r="V323" s="265">
        <v>8</v>
      </c>
      <c r="W323" s="265">
        <v>97.22</v>
      </c>
      <c r="X323" s="265">
        <v>116.44</v>
      </c>
      <c r="Y323" s="384">
        <v>126.79</v>
      </c>
      <c r="Z323" s="265">
        <f>'SKLOP A'!J330</f>
        <v>0</v>
      </c>
      <c r="AA323" s="265">
        <v>97.22</v>
      </c>
      <c r="AB323" s="265">
        <v>1.4</v>
      </c>
      <c r="AC323" s="265">
        <f t="shared" si="65"/>
        <v>136.11000000000001</v>
      </c>
      <c r="AD323" s="265">
        <v>1.1000000000000001</v>
      </c>
      <c r="AE323" s="266">
        <v>128.084</v>
      </c>
      <c r="AF323" s="265">
        <v>1.1000000000000001</v>
      </c>
      <c r="AG323" s="266">
        <f t="shared" si="55"/>
        <v>139.46900000000002</v>
      </c>
      <c r="AH323" s="265">
        <f t="shared" si="59"/>
        <v>408.33000000000004</v>
      </c>
      <c r="AI323" s="358"/>
      <c r="AJ323" s="405">
        <f t="shared" si="60"/>
        <v>768.50400000000002</v>
      </c>
      <c r="AK323" s="349"/>
      <c r="AL323" s="456">
        <f t="shared" si="61"/>
        <v>1115.7520000000002</v>
      </c>
      <c r="AM323" s="498"/>
      <c r="AN323" s="330">
        <v>349.32</v>
      </c>
      <c r="AO323" s="330"/>
      <c r="AP323" s="330">
        <v>760.74</v>
      </c>
      <c r="AQ323" s="330"/>
      <c r="AR323" s="467">
        <f t="shared" si="66"/>
        <v>0</v>
      </c>
      <c r="AS323" s="267"/>
      <c r="AT323" s="271"/>
      <c r="AU323" s="271"/>
      <c r="AV323" s="271"/>
      <c r="AW323" s="271"/>
    </row>
    <row r="324" spans="1:50" ht="14.45" customHeight="1" x14ac:dyDescent="0.2">
      <c r="A324" s="262">
        <v>323</v>
      </c>
      <c r="B324" s="255">
        <v>318</v>
      </c>
      <c r="C324" s="256"/>
      <c r="D324" s="257"/>
      <c r="E324" s="258"/>
      <c r="F324" s="263" t="s">
        <v>657</v>
      </c>
      <c r="G324" s="90">
        <v>23</v>
      </c>
      <c r="H324" s="90" t="s">
        <v>659</v>
      </c>
      <c r="I324" s="435">
        <v>9343</v>
      </c>
      <c r="J324" s="276">
        <v>219601150</v>
      </c>
      <c r="K324" s="434">
        <v>0</v>
      </c>
      <c r="L324" s="434">
        <f t="shared" si="54"/>
        <v>219601150</v>
      </c>
      <c r="M324" s="436" t="s">
        <v>1592</v>
      </c>
      <c r="N324" s="259"/>
      <c r="O324" s="263" t="s">
        <v>9</v>
      </c>
      <c r="P324" s="259" t="s">
        <v>15</v>
      </c>
      <c r="Q324" s="264">
        <v>4</v>
      </c>
      <c r="R324" s="265">
        <v>8</v>
      </c>
      <c r="S324" s="265">
        <f t="shared" si="63"/>
        <v>10</v>
      </c>
      <c r="T324" s="265">
        <f t="shared" si="64"/>
        <v>10</v>
      </c>
      <c r="U324" s="265">
        <v>10</v>
      </c>
      <c r="V324" s="265">
        <v>10</v>
      </c>
      <c r="W324" s="265">
        <v>25.17</v>
      </c>
      <c r="X324" s="265">
        <v>30.4</v>
      </c>
      <c r="Y324" s="384">
        <v>33.35</v>
      </c>
      <c r="Z324" s="265">
        <f>'SKLOP A'!J331</f>
        <v>0</v>
      </c>
      <c r="AA324" s="265">
        <v>25.17</v>
      </c>
      <c r="AB324" s="265">
        <v>1.4</v>
      </c>
      <c r="AC324" s="265">
        <f t="shared" si="65"/>
        <v>35.24</v>
      </c>
      <c r="AD324" s="265">
        <v>1.1000000000000001</v>
      </c>
      <c r="AE324" s="266">
        <v>33.44</v>
      </c>
      <c r="AF324" s="265">
        <v>1.1000000000000001</v>
      </c>
      <c r="AG324" s="266">
        <f t="shared" si="55"/>
        <v>36.685000000000002</v>
      </c>
      <c r="AH324" s="265">
        <f t="shared" si="59"/>
        <v>140.96</v>
      </c>
      <c r="AI324" s="358"/>
      <c r="AJ324" s="405">
        <f t="shared" si="60"/>
        <v>267.52</v>
      </c>
      <c r="AK324" s="349"/>
      <c r="AL324" s="456">
        <f t="shared" si="61"/>
        <v>366.85</v>
      </c>
      <c r="AM324" s="498"/>
      <c r="AN324" s="330">
        <v>121.6</v>
      </c>
      <c r="AO324" s="330"/>
      <c r="AP324" s="330">
        <v>266.8</v>
      </c>
      <c r="AQ324" s="330"/>
      <c r="AR324" s="467">
        <f t="shared" si="66"/>
        <v>0</v>
      </c>
      <c r="AS324" s="267"/>
      <c r="AT324" s="271"/>
      <c r="AU324" s="271"/>
      <c r="AV324" s="271"/>
      <c r="AW324" s="271"/>
    </row>
    <row r="325" spans="1:50" ht="14.45" customHeight="1" x14ac:dyDescent="0.2">
      <c r="A325" s="262">
        <v>324</v>
      </c>
      <c r="B325" s="255">
        <v>319</v>
      </c>
      <c r="C325" s="256"/>
      <c r="D325" s="257"/>
      <c r="E325" s="258"/>
      <c r="F325" s="263" t="s">
        <v>657</v>
      </c>
      <c r="G325" s="90">
        <v>23</v>
      </c>
      <c r="H325" s="90" t="s">
        <v>659</v>
      </c>
      <c r="I325" s="435">
        <v>9344</v>
      </c>
      <c r="J325" s="276">
        <v>219601160</v>
      </c>
      <c r="K325" s="434">
        <v>0</v>
      </c>
      <c r="L325" s="434">
        <f t="shared" si="54"/>
        <v>219601160</v>
      </c>
      <c r="M325" s="436" t="s">
        <v>1593</v>
      </c>
      <c r="N325" s="259"/>
      <c r="O325" s="263" t="s">
        <v>9</v>
      </c>
      <c r="P325" s="259" t="s">
        <v>15</v>
      </c>
      <c r="Q325" s="264">
        <v>1</v>
      </c>
      <c r="R325" s="265">
        <v>2</v>
      </c>
      <c r="S325" s="265">
        <f t="shared" si="63"/>
        <v>2.5</v>
      </c>
      <c r="T325" s="265">
        <f t="shared" si="64"/>
        <v>3</v>
      </c>
      <c r="U325" s="265">
        <v>3</v>
      </c>
      <c r="V325" s="265">
        <v>3</v>
      </c>
      <c r="W325" s="265">
        <v>36.56</v>
      </c>
      <c r="X325" s="265">
        <v>44.13</v>
      </c>
      <c r="Y325" s="384">
        <v>48.43</v>
      </c>
      <c r="Z325" s="265">
        <f>'SKLOP A'!J332</f>
        <v>0</v>
      </c>
      <c r="AA325" s="265">
        <v>36.56</v>
      </c>
      <c r="AB325" s="265">
        <v>1.4</v>
      </c>
      <c r="AC325" s="265">
        <f t="shared" si="65"/>
        <v>51.18</v>
      </c>
      <c r="AD325" s="265">
        <v>1.1000000000000001</v>
      </c>
      <c r="AE325" s="266">
        <v>48.543000000000006</v>
      </c>
      <c r="AF325" s="265">
        <v>1.1000000000000001</v>
      </c>
      <c r="AG325" s="266">
        <f t="shared" si="55"/>
        <v>53.273000000000003</v>
      </c>
      <c r="AH325" s="265">
        <f t="shared" si="59"/>
        <v>51.18</v>
      </c>
      <c r="AI325" s="358"/>
      <c r="AJ325" s="405">
        <f t="shared" si="60"/>
        <v>97.086000000000013</v>
      </c>
      <c r="AK325" s="349"/>
      <c r="AL325" s="456">
        <f t="shared" si="61"/>
        <v>159.81900000000002</v>
      </c>
      <c r="AM325" s="498"/>
      <c r="AN325" s="330">
        <v>44.13</v>
      </c>
      <c r="AO325" s="330"/>
      <c r="AP325" s="330">
        <v>96.86</v>
      </c>
      <c r="AQ325" s="330"/>
      <c r="AR325" s="467">
        <f t="shared" si="66"/>
        <v>0</v>
      </c>
      <c r="AS325" s="267"/>
      <c r="AT325" s="271"/>
      <c r="AU325" s="271"/>
      <c r="AV325" s="271"/>
      <c r="AW325" s="271"/>
    </row>
    <row r="326" spans="1:50" ht="14.45" customHeight="1" x14ac:dyDescent="0.2">
      <c r="A326" s="262">
        <v>325</v>
      </c>
      <c r="B326" s="255">
        <v>320</v>
      </c>
      <c r="C326" s="256"/>
      <c r="D326" s="257"/>
      <c r="E326" s="258"/>
      <c r="F326" s="263" t="s">
        <v>657</v>
      </c>
      <c r="G326" s="90">
        <v>23</v>
      </c>
      <c r="H326" s="90" t="s">
        <v>659</v>
      </c>
      <c r="I326" s="435">
        <v>9402</v>
      </c>
      <c r="J326" s="276">
        <v>219601170</v>
      </c>
      <c r="K326" s="434">
        <v>0</v>
      </c>
      <c r="L326" s="434">
        <f t="shared" si="54"/>
        <v>219601170</v>
      </c>
      <c r="M326" s="436" t="s">
        <v>1594</v>
      </c>
      <c r="N326" s="259"/>
      <c r="O326" s="263" t="s">
        <v>9</v>
      </c>
      <c r="P326" s="259" t="s">
        <v>15</v>
      </c>
      <c r="Q326" s="264">
        <v>1</v>
      </c>
      <c r="R326" s="265">
        <v>2</v>
      </c>
      <c r="S326" s="265">
        <f t="shared" si="63"/>
        <v>2.5</v>
      </c>
      <c r="T326" s="265">
        <f t="shared" si="64"/>
        <v>3</v>
      </c>
      <c r="U326" s="265">
        <v>3</v>
      </c>
      <c r="V326" s="265">
        <v>3</v>
      </c>
      <c r="W326" s="265">
        <v>50.4</v>
      </c>
      <c r="X326" s="265">
        <v>60.84</v>
      </c>
      <c r="Y326" s="384">
        <v>66.78</v>
      </c>
      <c r="Z326" s="265">
        <f>'SKLOP A'!J333</f>
        <v>0</v>
      </c>
      <c r="AA326" s="265">
        <v>50.4</v>
      </c>
      <c r="AB326" s="265">
        <v>1.4</v>
      </c>
      <c r="AC326" s="265">
        <f t="shared" si="65"/>
        <v>70.56</v>
      </c>
      <c r="AD326" s="265">
        <v>1.1000000000000001</v>
      </c>
      <c r="AE326" s="266">
        <v>66.924000000000007</v>
      </c>
      <c r="AF326" s="265">
        <v>1.1000000000000001</v>
      </c>
      <c r="AG326" s="266">
        <f t="shared" si="55"/>
        <v>73.458000000000013</v>
      </c>
      <c r="AH326" s="265">
        <f t="shared" si="59"/>
        <v>70.56</v>
      </c>
      <c r="AI326" s="358"/>
      <c r="AJ326" s="405">
        <f t="shared" si="60"/>
        <v>133.84800000000001</v>
      </c>
      <c r="AK326" s="349"/>
      <c r="AL326" s="456">
        <f t="shared" si="61"/>
        <v>220.37400000000002</v>
      </c>
      <c r="AM326" s="498"/>
      <c r="AN326" s="330">
        <v>60.84</v>
      </c>
      <c r="AO326" s="330"/>
      <c r="AP326" s="330">
        <v>133.56</v>
      </c>
      <c r="AQ326" s="330"/>
      <c r="AR326" s="467">
        <f t="shared" si="66"/>
        <v>0</v>
      </c>
      <c r="AS326" s="267"/>
      <c r="AT326" s="271"/>
      <c r="AU326" s="271"/>
      <c r="AV326" s="271"/>
      <c r="AW326" s="271"/>
    </row>
    <row r="327" spans="1:50" ht="14.45" customHeight="1" x14ac:dyDescent="0.2">
      <c r="A327" s="262">
        <v>326</v>
      </c>
      <c r="B327" s="255">
        <v>321</v>
      </c>
      <c r="C327" s="256"/>
      <c r="D327" s="257"/>
      <c r="E327" s="258"/>
      <c r="F327" s="263" t="s">
        <v>657</v>
      </c>
      <c r="G327" s="90">
        <v>23</v>
      </c>
      <c r="H327" s="90" t="s">
        <v>659</v>
      </c>
      <c r="I327" s="435">
        <v>9410</v>
      </c>
      <c r="J327" s="276">
        <v>219601180</v>
      </c>
      <c r="K327" s="434">
        <v>0</v>
      </c>
      <c r="L327" s="434">
        <f t="shared" si="54"/>
        <v>219601180</v>
      </c>
      <c r="M327" s="436" t="s">
        <v>1595</v>
      </c>
      <c r="N327" s="90"/>
      <c r="O327" s="263" t="s">
        <v>9</v>
      </c>
      <c r="P327" s="90" t="s">
        <v>15</v>
      </c>
      <c r="Q327" s="264">
        <v>6</v>
      </c>
      <c r="R327" s="265">
        <v>12</v>
      </c>
      <c r="S327" s="265">
        <f t="shared" si="63"/>
        <v>15</v>
      </c>
      <c r="T327" s="265">
        <f t="shared" si="64"/>
        <v>15</v>
      </c>
      <c r="U327" s="265">
        <v>15</v>
      </c>
      <c r="V327" s="265">
        <v>15</v>
      </c>
      <c r="W327" s="265">
        <v>80.84</v>
      </c>
      <c r="X327" s="265">
        <v>42.54</v>
      </c>
      <c r="Y327" s="384">
        <v>78.22</v>
      </c>
      <c r="Z327" s="265">
        <f>'SKLOP A'!J334</f>
        <v>0</v>
      </c>
      <c r="AA327" s="265">
        <v>80.84</v>
      </c>
      <c r="AB327" s="265">
        <v>1.4</v>
      </c>
      <c r="AC327" s="265">
        <f t="shared" si="65"/>
        <v>113.18</v>
      </c>
      <c r="AD327" s="265">
        <v>1.1000000000000001</v>
      </c>
      <c r="AE327" s="266">
        <v>46.794000000000004</v>
      </c>
      <c r="AF327" s="265">
        <v>1.1000000000000001</v>
      </c>
      <c r="AG327" s="266">
        <f t="shared" si="55"/>
        <v>86.042000000000002</v>
      </c>
      <c r="AH327" s="265">
        <f t="shared" si="59"/>
        <v>679.08</v>
      </c>
      <c r="AI327" s="358"/>
      <c r="AJ327" s="405">
        <f t="shared" si="60"/>
        <v>561.52800000000002</v>
      </c>
      <c r="AK327" s="349"/>
      <c r="AL327" s="456">
        <f t="shared" si="61"/>
        <v>1290.6300000000001</v>
      </c>
      <c r="AM327" s="498"/>
      <c r="AN327" s="330">
        <v>255.24</v>
      </c>
      <c r="AO327" s="330"/>
      <c r="AP327" s="330">
        <v>938.64</v>
      </c>
      <c r="AQ327" s="330"/>
      <c r="AR327" s="467">
        <f t="shared" si="66"/>
        <v>0</v>
      </c>
      <c r="AS327" s="267"/>
      <c r="AT327" s="271"/>
      <c r="AU327" s="271"/>
      <c r="AV327" s="271"/>
      <c r="AW327" s="271"/>
    </row>
    <row r="328" spans="1:50" ht="14.45" customHeight="1" x14ac:dyDescent="0.2">
      <c r="A328" s="262">
        <v>327</v>
      </c>
      <c r="B328" s="255">
        <v>322</v>
      </c>
      <c r="C328" s="256"/>
      <c r="D328" s="257"/>
      <c r="E328" s="258"/>
      <c r="F328" s="263" t="s">
        <v>657</v>
      </c>
      <c r="G328" s="90">
        <v>23</v>
      </c>
      <c r="H328" s="90" t="s">
        <v>659</v>
      </c>
      <c r="I328" s="435">
        <v>9418</v>
      </c>
      <c r="J328" s="276">
        <v>219601190</v>
      </c>
      <c r="K328" s="434">
        <v>0</v>
      </c>
      <c r="L328" s="434">
        <f t="shared" si="54"/>
        <v>219601190</v>
      </c>
      <c r="M328" s="436" t="s">
        <v>1596</v>
      </c>
      <c r="N328" s="90"/>
      <c r="O328" s="263" t="s">
        <v>9</v>
      </c>
      <c r="P328" s="90" t="s">
        <v>15</v>
      </c>
      <c r="Q328" s="264">
        <v>2</v>
      </c>
      <c r="R328" s="265">
        <v>4</v>
      </c>
      <c r="S328" s="265">
        <f t="shared" si="63"/>
        <v>5</v>
      </c>
      <c r="T328" s="265">
        <f t="shared" si="64"/>
        <v>5</v>
      </c>
      <c r="U328" s="265">
        <v>5</v>
      </c>
      <c r="V328" s="265">
        <v>5</v>
      </c>
      <c r="W328" s="265">
        <v>97.22</v>
      </c>
      <c r="X328" s="265">
        <v>116.44</v>
      </c>
      <c r="Y328" s="384">
        <v>126.79</v>
      </c>
      <c r="Z328" s="265">
        <f>'SKLOP A'!J335</f>
        <v>0</v>
      </c>
      <c r="AA328" s="265">
        <v>97.22</v>
      </c>
      <c r="AB328" s="265">
        <v>1.4</v>
      </c>
      <c r="AC328" s="265">
        <f t="shared" si="65"/>
        <v>136.11000000000001</v>
      </c>
      <c r="AD328" s="265">
        <v>1.1000000000000001</v>
      </c>
      <c r="AE328" s="266">
        <v>128.084</v>
      </c>
      <c r="AF328" s="265">
        <v>1.1000000000000001</v>
      </c>
      <c r="AG328" s="266">
        <f t="shared" si="55"/>
        <v>139.46900000000002</v>
      </c>
      <c r="AH328" s="265">
        <f t="shared" si="59"/>
        <v>272.22000000000003</v>
      </c>
      <c r="AI328" s="358"/>
      <c r="AJ328" s="405">
        <f t="shared" si="60"/>
        <v>512.33600000000001</v>
      </c>
      <c r="AK328" s="349"/>
      <c r="AL328" s="456">
        <f t="shared" si="61"/>
        <v>697.34500000000014</v>
      </c>
      <c r="AM328" s="498"/>
      <c r="AN328" s="330">
        <v>232.88</v>
      </c>
      <c r="AO328" s="330"/>
      <c r="AP328" s="330">
        <v>507.16</v>
      </c>
      <c r="AQ328" s="330"/>
      <c r="AR328" s="467">
        <f t="shared" si="66"/>
        <v>0</v>
      </c>
      <c r="AS328" s="267"/>
      <c r="AT328" s="271"/>
      <c r="AU328" s="271"/>
      <c r="AV328" s="271"/>
      <c r="AW328" s="271"/>
    </row>
    <row r="329" spans="1:50" ht="14.45" customHeight="1" x14ac:dyDescent="0.2">
      <c r="A329" s="262">
        <v>328</v>
      </c>
      <c r="B329" s="255">
        <v>323</v>
      </c>
      <c r="C329" s="256"/>
      <c r="D329" s="257"/>
      <c r="E329" s="258"/>
      <c r="F329" s="263" t="s">
        <v>657</v>
      </c>
      <c r="G329" s="90">
        <v>23</v>
      </c>
      <c r="H329" s="90" t="s">
        <v>659</v>
      </c>
      <c r="I329" s="435">
        <v>9786</v>
      </c>
      <c r="J329" s="276">
        <v>219601200</v>
      </c>
      <c r="K329" s="434">
        <v>0</v>
      </c>
      <c r="L329" s="434">
        <f t="shared" si="54"/>
        <v>219601200</v>
      </c>
      <c r="M329" s="436" t="s">
        <v>1597</v>
      </c>
      <c r="N329" s="90"/>
      <c r="O329" s="263" t="s">
        <v>9</v>
      </c>
      <c r="P329" s="90" t="s">
        <v>15</v>
      </c>
      <c r="Q329" s="264">
        <v>8</v>
      </c>
      <c r="R329" s="265">
        <v>16</v>
      </c>
      <c r="S329" s="265">
        <f t="shared" si="63"/>
        <v>20</v>
      </c>
      <c r="T329" s="265">
        <f t="shared" si="64"/>
        <v>20</v>
      </c>
      <c r="U329" s="265">
        <v>20</v>
      </c>
      <c r="V329" s="265">
        <v>20</v>
      </c>
      <c r="W329" s="265">
        <v>119.24</v>
      </c>
      <c r="X329" s="265">
        <v>142.91999999999999</v>
      </c>
      <c r="Y329" s="384">
        <v>155.69999999999999</v>
      </c>
      <c r="Z329" s="265">
        <f>'SKLOP A'!J336</f>
        <v>0</v>
      </c>
      <c r="AA329" s="265">
        <v>119.24</v>
      </c>
      <c r="AB329" s="265">
        <v>1.4</v>
      </c>
      <c r="AC329" s="265">
        <f t="shared" si="65"/>
        <v>166.94</v>
      </c>
      <c r="AD329" s="265">
        <v>1.1000000000000001</v>
      </c>
      <c r="AE329" s="266">
        <v>157.21199999999999</v>
      </c>
      <c r="AF329" s="265">
        <v>1.1000000000000001</v>
      </c>
      <c r="AG329" s="266">
        <f t="shared" si="55"/>
        <v>171.27</v>
      </c>
      <c r="AH329" s="265">
        <f t="shared" si="59"/>
        <v>1335.52</v>
      </c>
      <c r="AI329" s="358"/>
      <c r="AJ329" s="405">
        <f t="shared" si="60"/>
        <v>2515.3919999999998</v>
      </c>
      <c r="AK329" s="349"/>
      <c r="AL329" s="456">
        <f t="shared" si="61"/>
        <v>3425.4</v>
      </c>
      <c r="AM329" s="498"/>
      <c r="AN329" s="330">
        <v>1143.3599999999999</v>
      </c>
      <c r="AO329" s="330"/>
      <c r="AP329" s="330">
        <v>2491.1999999999998</v>
      </c>
      <c r="AQ329" s="330"/>
      <c r="AR329" s="467">
        <f t="shared" si="66"/>
        <v>0</v>
      </c>
      <c r="AS329" s="267"/>
      <c r="AT329" s="271"/>
      <c r="AU329" s="271"/>
      <c r="AV329" s="271"/>
      <c r="AW329" s="271"/>
    </row>
    <row r="330" spans="1:50" ht="14.45" customHeight="1" x14ac:dyDescent="0.2">
      <c r="A330" s="262">
        <v>329</v>
      </c>
      <c r="B330" s="255">
        <v>324</v>
      </c>
      <c r="C330" s="256"/>
      <c r="D330" s="257"/>
      <c r="E330" s="258"/>
      <c r="F330" s="263" t="s">
        <v>657</v>
      </c>
      <c r="G330" s="90">
        <v>23</v>
      </c>
      <c r="H330" s="90" t="s">
        <v>659</v>
      </c>
      <c r="I330" s="435">
        <v>9392</v>
      </c>
      <c r="J330" s="276">
        <v>219601220</v>
      </c>
      <c r="K330" s="434">
        <v>0</v>
      </c>
      <c r="L330" s="434">
        <f t="shared" si="54"/>
        <v>219601220</v>
      </c>
      <c r="M330" s="436" t="s">
        <v>1614</v>
      </c>
      <c r="N330" s="90"/>
      <c r="O330" s="263" t="s">
        <v>9</v>
      </c>
      <c r="P330" s="90" t="s">
        <v>15</v>
      </c>
      <c r="Q330" s="264">
        <v>1</v>
      </c>
      <c r="R330" s="265">
        <v>2</v>
      </c>
      <c r="S330" s="265">
        <f t="shared" si="63"/>
        <v>2.5</v>
      </c>
      <c r="T330" s="265">
        <f t="shared" si="64"/>
        <v>3</v>
      </c>
      <c r="U330" s="265">
        <v>3</v>
      </c>
      <c r="V330" s="265">
        <v>3</v>
      </c>
      <c r="W330" s="265">
        <v>299</v>
      </c>
      <c r="X330" s="265">
        <v>358.41</v>
      </c>
      <c r="Y330" s="384">
        <v>287.18</v>
      </c>
      <c r="Z330" s="265">
        <f>'SKLOP A'!J337</f>
        <v>0</v>
      </c>
      <c r="AA330" s="265">
        <v>299</v>
      </c>
      <c r="AB330" s="265">
        <v>1.4</v>
      </c>
      <c r="AC330" s="265">
        <f t="shared" si="65"/>
        <v>418.6</v>
      </c>
      <c r="AD330" s="265">
        <v>1.1000000000000001</v>
      </c>
      <c r="AE330" s="266">
        <v>394.25100000000003</v>
      </c>
      <c r="AF330" s="265">
        <v>1.1000000000000001</v>
      </c>
      <c r="AG330" s="266">
        <f t="shared" si="55"/>
        <v>315.89800000000002</v>
      </c>
      <c r="AH330" s="265">
        <f t="shared" si="59"/>
        <v>418.6</v>
      </c>
      <c r="AI330" s="358"/>
      <c r="AJ330" s="405">
        <f t="shared" si="60"/>
        <v>788.50200000000007</v>
      </c>
      <c r="AK330" s="349"/>
      <c r="AL330" s="456">
        <f t="shared" si="61"/>
        <v>947.69400000000007</v>
      </c>
      <c r="AM330" s="498"/>
      <c r="AN330" s="330">
        <v>358.41</v>
      </c>
      <c r="AO330" s="330"/>
      <c r="AP330" s="330">
        <v>574.36</v>
      </c>
      <c r="AQ330" s="330"/>
      <c r="AR330" s="467">
        <f t="shared" si="66"/>
        <v>0</v>
      </c>
      <c r="AS330" s="267"/>
      <c r="AT330" s="271"/>
      <c r="AU330" s="271"/>
      <c r="AV330" s="271"/>
      <c r="AW330" s="271"/>
    </row>
    <row r="331" spans="1:50" ht="14.45" customHeight="1" x14ac:dyDescent="0.2">
      <c r="A331" s="262">
        <v>330</v>
      </c>
      <c r="B331" s="255">
        <v>324</v>
      </c>
      <c r="C331" s="256"/>
      <c r="D331" s="257"/>
      <c r="E331" s="259"/>
      <c r="F331" s="263" t="s">
        <v>657</v>
      </c>
      <c r="G331" s="270">
        <v>23</v>
      </c>
      <c r="H331" s="270" t="s">
        <v>659</v>
      </c>
      <c r="I331" s="419">
        <v>9812</v>
      </c>
      <c r="J331" s="272"/>
      <c r="K331" s="262">
        <v>0</v>
      </c>
      <c r="L331" s="262">
        <f t="shared" si="54"/>
        <v>0</v>
      </c>
      <c r="M331" s="436" t="s">
        <v>1751</v>
      </c>
      <c r="N331" s="90"/>
      <c r="O331" s="263" t="s">
        <v>9</v>
      </c>
      <c r="P331" s="90" t="s">
        <v>15</v>
      </c>
      <c r="Q331" s="264"/>
      <c r="R331" s="265"/>
      <c r="S331" s="265"/>
      <c r="T331" s="265"/>
      <c r="U331" s="265"/>
      <c r="V331" s="450">
        <v>1</v>
      </c>
      <c r="W331" s="265"/>
      <c r="X331" s="265"/>
      <c r="Y331" s="449">
        <v>360</v>
      </c>
      <c r="Z331" s="265">
        <f>'SKLOP A'!J338</f>
        <v>0</v>
      </c>
      <c r="AA331" s="265"/>
      <c r="AB331" s="265"/>
      <c r="AC331" s="265"/>
      <c r="AD331" s="265"/>
      <c r="AE331" s="266"/>
      <c r="AF331" s="265">
        <v>1</v>
      </c>
      <c r="AG331" s="449">
        <f t="shared" ref="AG331:AG332" si="67">Y331*AF331</f>
        <v>360</v>
      </c>
      <c r="AH331" s="265"/>
      <c r="AI331" s="358"/>
      <c r="AJ331" s="405"/>
      <c r="AK331" s="349"/>
      <c r="AL331" s="457">
        <f t="shared" ref="AL331:AL332" si="68">V331*AG331</f>
        <v>360</v>
      </c>
      <c r="AM331" s="498"/>
      <c r="AN331" s="330"/>
      <c r="AO331" s="330"/>
      <c r="AP331" s="330"/>
      <c r="AQ331" s="330"/>
      <c r="AR331" s="468">
        <f t="shared" si="66"/>
        <v>0</v>
      </c>
      <c r="AS331" s="267"/>
      <c r="AT331" s="271"/>
      <c r="AU331" s="271"/>
      <c r="AV331" s="271"/>
      <c r="AW331" s="271"/>
    </row>
    <row r="332" spans="1:50" ht="14.45" customHeight="1" x14ac:dyDescent="0.2">
      <c r="A332" s="262">
        <v>331</v>
      </c>
      <c r="B332" s="255">
        <v>324</v>
      </c>
      <c r="C332" s="256"/>
      <c r="D332" s="257"/>
      <c r="E332" s="259"/>
      <c r="F332" s="263" t="s">
        <v>657</v>
      </c>
      <c r="G332" s="270">
        <v>23</v>
      </c>
      <c r="H332" s="270" t="s">
        <v>659</v>
      </c>
      <c r="I332" s="419">
        <v>9835</v>
      </c>
      <c r="J332" s="272"/>
      <c r="K332" s="262">
        <v>0</v>
      </c>
      <c r="L332" s="262">
        <f t="shared" si="54"/>
        <v>0</v>
      </c>
      <c r="M332" s="436" t="s">
        <v>1753</v>
      </c>
      <c r="N332" s="90"/>
      <c r="O332" s="263" t="s">
        <v>9</v>
      </c>
      <c r="P332" s="90" t="s">
        <v>15</v>
      </c>
      <c r="Q332" s="264"/>
      <c r="R332" s="265"/>
      <c r="S332" s="265"/>
      <c r="T332" s="265"/>
      <c r="U332" s="265"/>
      <c r="V332" s="450">
        <v>1</v>
      </c>
      <c r="W332" s="265"/>
      <c r="X332" s="265"/>
      <c r="Y332" s="449">
        <v>460</v>
      </c>
      <c r="Z332" s="265">
        <f>'SKLOP A'!J339</f>
        <v>0</v>
      </c>
      <c r="AA332" s="265"/>
      <c r="AB332" s="265"/>
      <c r="AC332" s="265"/>
      <c r="AD332" s="265"/>
      <c r="AE332" s="266"/>
      <c r="AF332" s="265">
        <v>1</v>
      </c>
      <c r="AG332" s="449">
        <f t="shared" si="67"/>
        <v>460</v>
      </c>
      <c r="AH332" s="265"/>
      <c r="AI332" s="358"/>
      <c r="AJ332" s="405"/>
      <c r="AK332" s="349"/>
      <c r="AL332" s="457">
        <f t="shared" si="68"/>
        <v>460</v>
      </c>
      <c r="AM332" s="498"/>
      <c r="AN332" s="330"/>
      <c r="AO332" s="330"/>
      <c r="AP332" s="330"/>
      <c r="AQ332" s="330"/>
      <c r="AR332" s="468">
        <f t="shared" si="66"/>
        <v>0</v>
      </c>
      <c r="AS332" s="267"/>
      <c r="AT332" s="271"/>
      <c r="AU332" s="271"/>
      <c r="AV332" s="271"/>
      <c r="AW332" s="271"/>
    </row>
    <row r="333" spans="1:50" ht="14.45" customHeight="1" x14ac:dyDescent="0.2">
      <c r="A333" s="262">
        <v>332</v>
      </c>
      <c r="B333" s="255">
        <v>325</v>
      </c>
      <c r="C333" s="256"/>
      <c r="D333" s="257"/>
      <c r="E333" s="258"/>
      <c r="F333" s="263" t="s">
        <v>657</v>
      </c>
      <c r="G333" s="90">
        <v>23</v>
      </c>
      <c r="H333" s="90" t="s">
        <v>659</v>
      </c>
      <c r="I333" s="435">
        <v>9760</v>
      </c>
      <c r="J333" s="276">
        <v>219604150</v>
      </c>
      <c r="K333" s="434">
        <v>0</v>
      </c>
      <c r="L333" s="434">
        <f t="shared" si="54"/>
        <v>219604150</v>
      </c>
      <c r="M333" s="436" t="s">
        <v>1611</v>
      </c>
      <c r="N333" s="90"/>
      <c r="O333" s="263" t="s">
        <v>9</v>
      </c>
      <c r="P333" s="90" t="s">
        <v>15</v>
      </c>
      <c r="Q333" s="264">
        <v>2</v>
      </c>
      <c r="R333" s="265">
        <v>4</v>
      </c>
      <c r="S333" s="265">
        <f t="shared" ref="S333:S341" si="69">R333+Q333/2</f>
        <v>5</v>
      </c>
      <c r="T333" s="265">
        <f t="shared" ref="T333:T341" si="70">ROUND(S333,0)</f>
        <v>5</v>
      </c>
      <c r="U333" s="265">
        <v>5</v>
      </c>
      <c r="V333" s="265">
        <v>5</v>
      </c>
      <c r="W333" s="265">
        <v>13.99</v>
      </c>
      <c r="X333" s="265">
        <v>16.760000000000002</v>
      </c>
      <c r="Y333" s="384">
        <v>18.559999999999999</v>
      </c>
      <c r="Z333" s="265">
        <f>'SKLOP A'!J340</f>
        <v>0</v>
      </c>
      <c r="AA333" s="265">
        <v>13.99</v>
      </c>
      <c r="AB333" s="265">
        <v>1.4</v>
      </c>
      <c r="AC333" s="265">
        <f t="shared" ref="AC333:AC341" si="71">ROUND(W333*AB333,2)</f>
        <v>19.59</v>
      </c>
      <c r="AD333" s="265">
        <v>1.1000000000000001</v>
      </c>
      <c r="AE333" s="266">
        <v>18.436000000000003</v>
      </c>
      <c r="AF333" s="265">
        <v>1.1000000000000001</v>
      </c>
      <c r="AG333" s="266">
        <f t="shared" ref="AG333:AG365" si="72">Y333*AF333</f>
        <v>20.416</v>
      </c>
      <c r="AH333" s="265">
        <f t="shared" ref="AH333:AH364" si="73">Q333*AC333</f>
        <v>39.18</v>
      </c>
      <c r="AI333" s="358"/>
      <c r="AJ333" s="405">
        <f t="shared" ref="AJ333:AJ364" si="74">R333*AE333</f>
        <v>73.744000000000014</v>
      </c>
      <c r="AK333" s="349"/>
      <c r="AL333" s="456">
        <f t="shared" ref="AL333:AL365" si="75">V333*AG333</f>
        <v>102.08</v>
      </c>
      <c r="AM333" s="498"/>
      <c r="AN333" s="330">
        <v>33.520000000000003</v>
      </c>
      <c r="AO333" s="330"/>
      <c r="AP333" s="330">
        <v>74.239999999999995</v>
      </c>
      <c r="AQ333" s="330"/>
      <c r="AR333" s="467">
        <f t="shared" si="66"/>
        <v>0</v>
      </c>
      <c r="AS333" s="267"/>
      <c r="AT333" s="271"/>
      <c r="AU333" s="271"/>
      <c r="AV333" s="271"/>
      <c r="AW333" s="271"/>
    </row>
    <row r="334" spans="1:50" ht="14.45" customHeight="1" x14ac:dyDescent="0.2">
      <c r="A334" s="262">
        <v>333</v>
      </c>
      <c r="B334" s="255">
        <v>326</v>
      </c>
      <c r="C334" s="256"/>
      <c r="D334" s="257"/>
      <c r="E334" s="258"/>
      <c r="F334" s="263" t="s">
        <v>657</v>
      </c>
      <c r="G334" s="90">
        <v>23</v>
      </c>
      <c r="H334" s="90" t="s">
        <v>659</v>
      </c>
      <c r="I334" s="435">
        <v>9400</v>
      </c>
      <c r="J334" s="276">
        <v>219604170</v>
      </c>
      <c r="K334" s="434">
        <v>0</v>
      </c>
      <c r="L334" s="434">
        <f t="shared" si="54"/>
        <v>219604170</v>
      </c>
      <c r="M334" s="436" t="s">
        <v>1598</v>
      </c>
      <c r="N334" s="90"/>
      <c r="O334" s="263" t="s">
        <v>9</v>
      </c>
      <c r="P334" s="90" t="s">
        <v>15</v>
      </c>
      <c r="Q334" s="264">
        <v>1</v>
      </c>
      <c r="R334" s="265">
        <v>2</v>
      </c>
      <c r="S334" s="265">
        <f t="shared" si="69"/>
        <v>2.5</v>
      </c>
      <c r="T334" s="265">
        <f t="shared" si="70"/>
        <v>3</v>
      </c>
      <c r="U334" s="265">
        <v>3</v>
      </c>
      <c r="V334" s="265">
        <v>3</v>
      </c>
      <c r="W334" s="265">
        <v>22.97</v>
      </c>
      <c r="X334" s="265">
        <v>27.54</v>
      </c>
      <c r="Y334" s="384">
        <v>30.5</v>
      </c>
      <c r="Z334" s="265">
        <f>'SKLOP A'!J341</f>
        <v>0</v>
      </c>
      <c r="AA334" s="265">
        <v>22.97</v>
      </c>
      <c r="AB334" s="265">
        <v>1.4</v>
      </c>
      <c r="AC334" s="265">
        <f t="shared" si="71"/>
        <v>32.159999999999997</v>
      </c>
      <c r="AD334" s="265">
        <v>1.1000000000000001</v>
      </c>
      <c r="AE334" s="266">
        <v>30.294</v>
      </c>
      <c r="AF334" s="265">
        <v>1.1000000000000001</v>
      </c>
      <c r="AG334" s="266">
        <f t="shared" si="72"/>
        <v>33.550000000000004</v>
      </c>
      <c r="AH334" s="265">
        <f t="shared" si="73"/>
        <v>32.159999999999997</v>
      </c>
      <c r="AI334" s="358"/>
      <c r="AJ334" s="405">
        <f t="shared" si="74"/>
        <v>60.588000000000001</v>
      </c>
      <c r="AK334" s="349"/>
      <c r="AL334" s="456">
        <f t="shared" si="75"/>
        <v>100.65</v>
      </c>
      <c r="AM334" s="498"/>
      <c r="AN334" s="330">
        <v>27.54</v>
      </c>
      <c r="AO334" s="330"/>
      <c r="AP334" s="330">
        <v>61</v>
      </c>
      <c r="AQ334" s="330"/>
      <c r="AR334" s="467">
        <f t="shared" ref="AR334:AR342" si="76">V334*Z334</f>
        <v>0</v>
      </c>
      <c r="AS334" s="267"/>
      <c r="AT334" s="271"/>
      <c r="AU334" s="271"/>
      <c r="AV334" s="271"/>
      <c r="AW334" s="271"/>
    </row>
    <row r="335" spans="1:50" ht="14.45" customHeight="1" x14ac:dyDescent="0.2">
      <c r="A335" s="262">
        <v>334</v>
      </c>
      <c r="B335" s="255">
        <v>327</v>
      </c>
      <c r="C335" s="256"/>
      <c r="D335" s="257"/>
      <c r="E335" s="258"/>
      <c r="F335" s="263" t="s">
        <v>657</v>
      </c>
      <c r="G335" s="90">
        <v>23</v>
      </c>
      <c r="H335" s="90" t="s">
        <v>659</v>
      </c>
      <c r="I335" s="435">
        <v>9273</v>
      </c>
      <c r="J335" s="276">
        <v>219604180</v>
      </c>
      <c r="K335" s="434">
        <v>0</v>
      </c>
      <c r="L335" s="434">
        <f t="shared" si="54"/>
        <v>219604180</v>
      </c>
      <c r="M335" s="436" t="s">
        <v>1599</v>
      </c>
      <c r="N335" s="90"/>
      <c r="O335" s="263" t="s">
        <v>9</v>
      </c>
      <c r="P335" s="90" t="s">
        <v>15</v>
      </c>
      <c r="Q335" s="264">
        <v>2</v>
      </c>
      <c r="R335" s="265">
        <v>4</v>
      </c>
      <c r="S335" s="265">
        <f t="shared" si="69"/>
        <v>5</v>
      </c>
      <c r="T335" s="265">
        <f t="shared" si="70"/>
        <v>5</v>
      </c>
      <c r="U335" s="265">
        <v>5</v>
      </c>
      <c r="V335" s="265">
        <v>5</v>
      </c>
      <c r="W335" s="265">
        <v>36.200000000000003</v>
      </c>
      <c r="X335" s="265">
        <v>43.36</v>
      </c>
      <c r="Y335" s="384">
        <v>48.04</v>
      </c>
      <c r="Z335" s="265">
        <f>'SKLOP A'!J342</f>
        <v>0</v>
      </c>
      <c r="AA335" s="265">
        <v>36.200000000000003</v>
      </c>
      <c r="AB335" s="265">
        <v>1.4</v>
      </c>
      <c r="AC335" s="265">
        <f t="shared" si="71"/>
        <v>50.68</v>
      </c>
      <c r="AD335" s="265">
        <v>1.1000000000000001</v>
      </c>
      <c r="AE335" s="266">
        <v>47.696000000000005</v>
      </c>
      <c r="AF335" s="265">
        <v>1.1000000000000001</v>
      </c>
      <c r="AG335" s="266">
        <f t="shared" si="72"/>
        <v>52.844000000000001</v>
      </c>
      <c r="AH335" s="265">
        <f t="shared" si="73"/>
        <v>101.36</v>
      </c>
      <c r="AI335" s="358"/>
      <c r="AJ335" s="405">
        <f t="shared" si="74"/>
        <v>190.78400000000002</v>
      </c>
      <c r="AK335" s="349"/>
      <c r="AL335" s="456">
        <f t="shared" si="75"/>
        <v>264.22000000000003</v>
      </c>
      <c r="AM335" s="498"/>
      <c r="AN335" s="330">
        <v>86.72</v>
      </c>
      <c r="AO335" s="330"/>
      <c r="AP335" s="330">
        <v>192.16</v>
      </c>
      <c r="AQ335" s="330"/>
      <c r="AR335" s="467">
        <f t="shared" si="76"/>
        <v>0</v>
      </c>
      <c r="AS335" s="267"/>
      <c r="AT335" s="271"/>
      <c r="AU335" s="271"/>
      <c r="AV335" s="271"/>
      <c r="AW335" s="271"/>
    </row>
    <row r="336" spans="1:50" ht="14.25" customHeight="1" x14ac:dyDescent="0.2">
      <c r="A336" s="262">
        <v>335</v>
      </c>
      <c r="B336" s="255">
        <v>328</v>
      </c>
      <c r="C336" s="256"/>
      <c r="D336" s="257"/>
      <c r="E336" s="258"/>
      <c r="F336" s="263" t="s">
        <v>657</v>
      </c>
      <c r="G336" s="90">
        <v>23</v>
      </c>
      <c r="H336" s="90" t="s">
        <v>659</v>
      </c>
      <c r="I336" s="435">
        <v>9272</v>
      </c>
      <c r="J336" s="276">
        <v>219604190</v>
      </c>
      <c r="K336" s="434">
        <v>0</v>
      </c>
      <c r="L336" s="434">
        <f t="shared" si="54"/>
        <v>219604190</v>
      </c>
      <c r="M336" s="436" t="s">
        <v>1600</v>
      </c>
      <c r="N336" s="90"/>
      <c r="O336" s="263" t="s">
        <v>9</v>
      </c>
      <c r="P336" s="90" t="s">
        <v>15</v>
      </c>
      <c r="Q336" s="264">
        <v>2</v>
      </c>
      <c r="R336" s="265">
        <v>4</v>
      </c>
      <c r="S336" s="265">
        <f t="shared" si="69"/>
        <v>5</v>
      </c>
      <c r="T336" s="265">
        <f t="shared" si="70"/>
        <v>5</v>
      </c>
      <c r="U336" s="265">
        <v>5</v>
      </c>
      <c r="V336" s="265">
        <v>5</v>
      </c>
      <c r="W336" s="265">
        <v>47.22</v>
      </c>
      <c r="X336" s="265">
        <v>56.57</v>
      </c>
      <c r="Y336" s="384">
        <v>61.59</v>
      </c>
      <c r="Z336" s="265">
        <f>'SKLOP A'!J343</f>
        <v>0</v>
      </c>
      <c r="AA336" s="265">
        <v>47.22</v>
      </c>
      <c r="AB336" s="265">
        <v>1.4</v>
      </c>
      <c r="AC336" s="265">
        <f t="shared" si="71"/>
        <v>66.11</v>
      </c>
      <c r="AD336" s="265">
        <v>1.1000000000000001</v>
      </c>
      <c r="AE336" s="266">
        <v>62.227000000000004</v>
      </c>
      <c r="AF336" s="265">
        <v>1.1000000000000001</v>
      </c>
      <c r="AG336" s="266">
        <f t="shared" si="72"/>
        <v>67.749000000000009</v>
      </c>
      <c r="AH336" s="265">
        <f t="shared" si="73"/>
        <v>132.22</v>
      </c>
      <c r="AI336" s="358"/>
      <c r="AJ336" s="405">
        <f t="shared" si="74"/>
        <v>248.90800000000002</v>
      </c>
      <c r="AK336" s="349"/>
      <c r="AL336" s="456">
        <f t="shared" si="75"/>
        <v>338.74500000000006</v>
      </c>
      <c r="AM336" s="498"/>
      <c r="AN336" s="330">
        <v>113.14</v>
      </c>
      <c r="AO336" s="330"/>
      <c r="AP336" s="330">
        <v>246.36</v>
      </c>
      <c r="AQ336" s="330"/>
      <c r="AR336" s="467">
        <f t="shared" si="76"/>
        <v>0</v>
      </c>
      <c r="AS336" s="267"/>
      <c r="AT336" s="271"/>
      <c r="AU336" s="271"/>
      <c r="AV336" s="271"/>
      <c r="AW336" s="271"/>
      <c r="AX336" s="50"/>
    </row>
    <row r="337" spans="1:49" ht="14.25" customHeight="1" x14ac:dyDescent="0.2">
      <c r="A337" s="262">
        <v>336</v>
      </c>
      <c r="B337" s="255">
        <v>329</v>
      </c>
      <c r="C337" s="256"/>
      <c r="D337" s="257"/>
      <c r="E337" s="258"/>
      <c r="F337" s="263" t="s">
        <v>657</v>
      </c>
      <c r="G337" s="90">
        <v>23</v>
      </c>
      <c r="H337" s="90" t="s">
        <v>659</v>
      </c>
      <c r="I337" s="435">
        <v>9756</v>
      </c>
      <c r="J337" s="276">
        <v>219604200</v>
      </c>
      <c r="K337" s="434">
        <v>0</v>
      </c>
      <c r="L337" s="434">
        <f t="shared" si="54"/>
        <v>219604200</v>
      </c>
      <c r="M337" s="436" t="s">
        <v>1607</v>
      </c>
      <c r="N337" s="90"/>
      <c r="O337" s="263" t="s">
        <v>9</v>
      </c>
      <c r="P337" s="90" t="s">
        <v>15</v>
      </c>
      <c r="Q337" s="264">
        <v>10</v>
      </c>
      <c r="R337" s="265">
        <v>20</v>
      </c>
      <c r="S337" s="265">
        <f t="shared" si="69"/>
        <v>25</v>
      </c>
      <c r="T337" s="265">
        <f t="shared" si="70"/>
        <v>25</v>
      </c>
      <c r="U337" s="265">
        <v>25</v>
      </c>
      <c r="V337" s="265">
        <v>25</v>
      </c>
      <c r="W337" s="265">
        <v>100.77</v>
      </c>
      <c r="X337" s="265">
        <v>117.45</v>
      </c>
      <c r="Y337" s="384">
        <v>70.099999999999994</v>
      </c>
      <c r="Z337" s="265">
        <f>'SKLOP A'!J344</f>
        <v>0</v>
      </c>
      <c r="AA337" s="265">
        <v>100.77</v>
      </c>
      <c r="AB337" s="265">
        <v>1.4</v>
      </c>
      <c r="AC337" s="265">
        <f t="shared" si="71"/>
        <v>141.08000000000001</v>
      </c>
      <c r="AD337" s="265">
        <v>1.1000000000000001</v>
      </c>
      <c r="AE337" s="266">
        <v>129.19500000000002</v>
      </c>
      <c r="AF337" s="265">
        <v>1.1000000000000001</v>
      </c>
      <c r="AG337" s="266">
        <f t="shared" si="72"/>
        <v>77.11</v>
      </c>
      <c r="AH337" s="265">
        <f t="shared" si="73"/>
        <v>1410.8000000000002</v>
      </c>
      <c r="AI337" s="358"/>
      <c r="AJ337" s="405">
        <f t="shared" si="74"/>
        <v>2583.9000000000005</v>
      </c>
      <c r="AK337" s="349"/>
      <c r="AL337" s="456">
        <f t="shared" si="75"/>
        <v>1927.75</v>
      </c>
      <c r="AM337" s="498"/>
      <c r="AN337" s="330">
        <v>1174.5</v>
      </c>
      <c r="AO337" s="330"/>
      <c r="AP337" s="330">
        <v>1402</v>
      </c>
      <c r="AQ337" s="330"/>
      <c r="AR337" s="467">
        <f t="shared" si="76"/>
        <v>0</v>
      </c>
      <c r="AS337" s="267"/>
      <c r="AT337" s="271"/>
      <c r="AU337" s="271"/>
      <c r="AV337" s="271"/>
      <c r="AW337" s="271"/>
    </row>
    <row r="338" spans="1:49" ht="14.25" customHeight="1" x14ac:dyDescent="0.2">
      <c r="A338" s="262">
        <v>337</v>
      </c>
      <c r="B338" s="255">
        <v>330</v>
      </c>
      <c r="C338" s="256"/>
      <c r="D338" s="257"/>
      <c r="E338" s="258"/>
      <c r="F338" s="263" t="s">
        <v>657</v>
      </c>
      <c r="G338" s="90">
        <v>23</v>
      </c>
      <c r="H338" s="90" t="s">
        <v>659</v>
      </c>
      <c r="I338" s="435">
        <v>9203</v>
      </c>
      <c r="J338" s="276">
        <v>219605040</v>
      </c>
      <c r="K338" s="434">
        <v>0</v>
      </c>
      <c r="L338" s="434">
        <f t="shared" si="54"/>
        <v>219605040</v>
      </c>
      <c r="M338" s="436" t="s">
        <v>1601</v>
      </c>
      <c r="N338" s="90"/>
      <c r="O338" s="263" t="s">
        <v>9</v>
      </c>
      <c r="P338" s="90" t="s">
        <v>15</v>
      </c>
      <c r="Q338" s="264">
        <v>1</v>
      </c>
      <c r="R338" s="265">
        <v>2</v>
      </c>
      <c r="S338" s="265">
        <f t="shared" si="69"/>
        <v>2.5</v>
      </c>
      <c r="T338" s="265">
        <f t="shared" si="70"/>
        <v>3</v>
      </c>
      <c r="U338" s="265">
        <v>3</v>
      </c>
      <c r="V338" s="265">
        <v>3</v>
      </c>
      <c r="W338" s="265">
        <v>61.61</v>
      </c>
      <c r="X338" s="265">
        <v>73.81</v>
      </c>
      <c r="Y338" s="384">
        <v>80.36</v>
      </c>
      <c r="Z338" s="265">
        <f>'SKLOP A'!J345</f>
        <v>0</v>
      </c>
      <c r="AA338" s="265">
        <v>61.61</v>
      </c>
      <c r="AB338" s="265">
        <v>1.4</v>
      </c>
      <c r="AC338" s="265">
        <f t="shared" si="71"/>
        <v>86.25</v>
      </c>
      <c r="AD338" s="265">
        <v>1.1000000000000001</v>
      </c>
      <c r="AE338" s="266">
        <v>81.191000000000003</v>
      </c>
      <c r="AF338" s="265">
        <v>1.1000000000000001</v>
      </c>
      <c r="AG338" s="266">
        <f t="shared" si="72"/>
        <v>88.396000000000001</v>
      </c>
      <c r="AH338" s="265">
        <f t="shared" si="73"/>
        <v>86.25</v>
      </c>
      <c r="AI338" s="358"/>
      <c r="AJ338" s="405">
        <f t="shared" si="74"/>
        <v>162.38200000000001</v>
      </c>
      <c r="AK338" s="349"/>
      <c r="AL338" s="456">
        <f t="shared" si="75"/>
        <v>265.18799999999999</v>
      </c>
      <c r="AM338" s="498"/>
      <c r="AN338" s="330">
        <v>73.81</v>
      </c>
      <c r="AO338" s="330"/>
      <c r="AP338" s="330">
        <v>160.72</v>
      </c>
      <c r="AQ338" s="330"/>
      <c r="AR338" s="467">
        <f t="shared" si="76"/>
        <v>0</v>
      </c>
      <c r="AS338" s="267"/>
      <c r="AT338" s="271"/>
      <c r="AU338" s="271"/>
      <c r="AV338" s="271"/>
      <c r="AW338" s="271"/>
    </row>
    <row r="339" spans="1:49" ht="14.25" customHeight="1" x14ac:dyDescent="0.2">
      <c r="A339" s="262">
        <v>338</v>
      </c>
      <c r="B339" s="255">
        <v>331</v>
      </c>
      <c r="C339" s="256"/>
      <c r="D339" s="257"/>
      <c r="E339" s="258"/>
      <c r="F339" s="263" t="s">
        <v>657</v>
      </c>
      <c r="G339" s="90">
        <v>23</v>
      </c>
      <c r="H339" s="90" t="s">
        <v>659</v>
      </c>
      <c r="I339" s="435">
        <v>9759</v>
      </c>
      <c r="J339" s="276">
        <v>219605050</v>
      </c>
      <c r="K339" s="434">
        <v>0</v>
      </c>
      <c r="L339" s="434">
        <f t="shared" ref="L339:L375" si="77">J339-K339</f>
        <v>219605050</v>
      </c>
      <c r="M339" s="436" t="s">
        <v>1610</v>
      </c>
      <c r="N339" s="90"/>
      <c r="O339" s="263" t="s">
        <v>9</v>
      </c>
      <c r="P339" s="90" t="s">
        <v>15</v>
      </c>
      <c r="Q339" s="264">
        <v>6</v>
      </c>
      <c r="R339" s="265">
        <v>12</v>
      </c>
      <c r="S339" s="265">
        <f t="shared" si="69"/>
        <v>15</v>
      </c>
      <c r="T339" s="265">
        <f t="shared" si="70"/>
        <v>15</v>
      </c>
      <c r="U339" s="265">
        <v>15</v>
      </c>
      <c r="V339" s="265">
        <v>15</v>
      </c>
      <c r="W339" s="265">
        <v>81.849999999999994</v>
      </c>
      <c r="X339" s="265">
        <v>97.2</v>
      </c>
      <c r="Y339" s="384">
        <v>106.84</v>
      </c>
      <c r="Z339" s="265">
        <f>'SKLOP A'!J346</f>
        <v>0</v>
      </c>
      <c r="AA339" s="265">
        <v>81.849999999999994</v>
      </c>
      <c r="AB339" s="265">
        <v>1.4</v>
      </c>
      <c r="AC339" s="265">
        <f t="shared" si="71"/>
        <v>114.59</v>
      </c>
      <c r="AD339" s="265">
        <v>1.1000000000000001</v>
      </c>
      <c r="AE339" s="266">
        <v>106.92000000000002</v>
      </c>
      <c r="AF339" s="265">
        <v>1.1000000000000001</v>
      </c>
      <c r="AG339" s="266">
        <f t="shared" si="72"/>
        <v>117.52400000000002</v>
      </c>
      <c r="AH339" s="265">
        <f t="shared" si="73"/>
        <v>687.54</v>
      </c>
      <c r="AI339" s="358"/>
      <c r="AJ339" s="405">
        <f t="shared" si="74"/>
        <v>1283.0400000000002</v>
      </c>
      <c r="AK339" s="349"/>
      <c r="AL339" s="456">
        <f t="shared" si="75"/>
        <v>1762.8600000000001</v>
      </c>
      <c r="AM339" s="498"/>
      <c r="AN339" s="330">
        <v>583.20000000000005</v>
      </c>
      <c r="AO339" s="330"/>
      <c r="AP339" s="330">
        <v>1282.08</v>
      </c>
      <c r="AQ339" s="330"/>
      <c r="AR339" s="467">
        <f t="shared" si="76"/>
        <v>0</v>
      </c>
      <c r="AS339" s="267"/>
      <c r="AT339" s="271"/>
      <c r="AU339" s="271"/>
      <c r="AV339" s="271"/>
      <c r="AW339" s="271"/>
    </row>
    <row r="340" spans="1:49" ht="14.25" customHeight="1" x14ac:dyDescent="0.2">
      <c r="A340" s="262">
        <v>339</v>
      </c>
      <c r="B340" s="255">
        <v>332</v>
      </c>
      <c r="C340" s="256"/>
      <c r="D340" s="257"/>
      <c r="E340" s="258"/>
      <c r="F340" s="263" t="s">
        <v>657</v>
      </c>
      <c r="G340" s="90">
        <v>23</v>
      </c>
      <c r="H340" s="90" t="s">
        <v>659</v>
      </c>
      <c r="I340" s="435">
        <v>9761</v>
      </c>
      <c r="J340" s="276">
        <v>219605070</v>
      </c>
      <c r="K340" s="434">
        <v>0</v>
      </c>
      <c r="L340" s="434">
        <f t="shared" si="77"/>
        <v>219605070</v>
      </c>
      <c r="M340" s="436" t="s">
        <v>1612</v>
      </c>
      <c r="N340" s="90"/>
      <c r="O340" s="263" t="s">
        <v>9</v>
      </c>
      <c r="P340" s="90" t="s">
        <v>15</v>
      </c>
      <c r="Q340" s="264">
        <v>2</v>
      </c>
      <c r="R340" s="265">
        <v>4</v>
      </c>
      <c r="S340" s="265">
        <f t="shared" si="69"/>
        <v>5</v>
      </c>
      <c r="T340" s="265">
        <f t="shared" si="70"/>
        <v>5</v>
      </c>
      <c r="U340" s="265">
        <v>5</v>
      </c>
      <c r="V340" s="265">
        <v>5</v>
      </c>
      <c r="W340" s="265">
        <v>120.4</v>
      </c>
      <c r="X340" s="265">
        <v>139.06</v>
      </c>
      <c r="Y340" s="384">
        <v>171.41</v>
      </c>
      <c r="Z340" s="265">
        <f>'SKLOP A'!J347</f>
        <v>0</v>
      </c>
      <c r="AA340" s="265">
        <v>120.4</v>
      </c>
      <c r="AB340" s="265">
        <v>1.4</v>
      </c>
      <c r="AC340" s="265">
        <f t="shared" si="71"/>
        <v>168.56</v>
      </c>
      <c r="AD340" s="265">
        <v>1.1000000000000001</v>
      </c>
      <c r="AE340" s="266">
        <v>152.96600000000001</v>
      </c>
      <c r="AF340" s="265">
        <v>1.1000000000000001</v>
      </c>
      <c r="AG340" s="266">
        <f t="shared" si="72"/>
        <v>188.55100000000002</v>
      </c>
      <c r="AH340" s="265">
        <f t="shared" si="73"/>
        <v>337.12</v>
      </c>
      <c r="AI340" s="358"/>
      <c r="AJ340" s="405">
        <f t="shared" si="74"/>
        <v>611.86400000000003</v>
      </c>
      <c r="AK340" s="349"/>
      <c r="AL340" s="456">
        <f t="shared" si="75"/>
        <v>942.75500000000011</v>
      </c>
      <c r="AM340" s="498"/>
      <c r="AN340" s="330">
        <v>278.12</v>
      </c>
      <c r="AO340" s="330"/>
      <c r="AP340" s="330">
        <v>685.64</v>
      </c>
      <c r="AQ340" s="330"/>
      <c r="AR340" s="467">
        <f t="shared" si="76"/>
        <v>0</v>
      </c>
      <c r="AS340" s="267"/>
      <c r="AT340" s="271"/>
      <c r="AU340" s="271"/>
      <c r="AV340" s="271"/>
      <c r="AW340" s="271"/>
    </row>
    <row r="341" spans="1:49" ht="14.25" customHeight="1" x14ac:dyDescent="0.2">
      <c r="A341" s="262">
        <v>340</v>
      </c>
      <c r="B341" s="255">
        <v>333</v>
      </c>
      <c r="C341" s="256"/>
      <c r="D341" s="257"/>
      <c r="E341" s="259"/>
      <c r="F341" s="263" t="s">
        <v>657</v>
      </c>
      <c r="G341" s="90">
        <v>23</v>
      </c>
      <c r="H341" s="90" t="s">
        <v>659</v>
      </c>
      <c r="I341" s="435">
        <v>9359</v>
      </c>
      <c r="J341" s="276">
        <v>219607240</v>
      </c>
      <c r="K341" s="434">
        <v>0</v>
      </c>
      <c r="L341" s="434">
        <f t="shared" si="77"/>
        <v>219607240</v>
      </c>
      <c r="M341" s="436" t="s">
        <v>1568</v>
      </c>
      <c r="N341" s="90"/>
      <c r="O341" s="263" t="s">
        <v>9</v>
      </c>
      <c r="P341" s="90" t="s">
        <v>15</v>
      </c>
      <c r="Q341" s="264">
        <v>5</v>
      </c>
      <c r="R341" s="265">
        <v>10</v>
      </c>
      <c r="S341" s="265">
        <f t="shared" si="69"/>
        <v>12.5</v>
      </c>
      <c r="T341" s="265">
        <f t="shared" si="70"/>
        <v>13</v>
      </c>
      <c r="U341" s="265">
        <v>13</v>
      </c>
      <c r="V341" s="265">
        <v>13</v>
      </c>
      <c r="W341" s="265">
        <v>5.01</v>
      </c>
      <c r="X341" s="265">
        <v>5.96</v>
      </c>
      <c r="Y341" s="384">
        <v>6.49</v>
      </c>
      <c r="Z341" s="265">
        <f>'SKLOP A'!J348</f>
        <v>0</v>
      </c>
      <c r="AA341" s="265">
        <v>5.01</v>
      </c>
      <c r="AB341" s="265">
        <v>1.4</v>
      </c>
      <c r="AC341" s="265">
        <f t="shared" si="71"/>
        <v>7.01</v>
      </c>
      <c r="AD341" s="265">
        <v>1.1000000000000001</v>
      </c>
      <c r="AE341" s="266">
        <v>6.556</v>
      </c>
      <c r="AF341" s="265">
        <v>1.1000000000000001</v>
      </c>
      <c r="AG341" s="266">
        <f t="shared" si="72"/>
        <v>7.1390000000000011</v>
      </c>
      <c r="AH341" s="265">
        <f t="shared" si="73"/>
        <v>35.049999999999997</v>
      </c>
      <c r="AI341" s="358"/>
      <c r="AJ341" s="405">
        <f t="shared" si="74"/>
        <v>65.56</v>
      </c>
      <c r="AK341" s="349"/>
      <c r="AL341" s="456">
        <f t="shared" si="75"/>
        <v>92.807000000000016</v>
      </c>
      <c r="AM341" s="498"/>
      <c r="AN341" s="330">
        <v>29.8</v>
      </c>
      <c r="AO341" s="330"/>
      <c r="AP341" s="330">
        <v>64.900000000000006</v>
      </c>
      <c r="AQ341" s="330"/>
      <c r="AR341" s="467">
        <f t="shared" si="76"/>
        <v>0</v>
      </c>
      <c r="AS341" s="267"/>
      <c r="AT341" s="271"/>
      <c r="AU341" s="271"/>
      <c r="AV341" s="271"/>
      <c r="AW341" s="271"/>
    </row>
    <row r="342" spans="1:49" ht="14.25" customHeight="1" x14ac:dyDescent="0.2">
      <c r="A342" s="262">
        <v>341</v>
      </c>
      <c r="B342" s="255">
        <v>333</v>
      </c>
      <c r="C342" s="256"/>
      <c r="D342" s="257"/>
      <c r="E342" s="259"/>
      <c r="F342" s="263" t="s">
        <v>657</v>
      </c>
      <c r="G342" s="270">
        <v>23</v>
      </c>
      <c r="H342" s="270" t="s">
        <v>659</v>
      </c>
      <c r="I342" s="419">
        <v>9826</v>
      </c>
      <c r="J342" s="272"/>
      <c r="K342" s="262">
        <v>0</v>
      </c>
      <c r="L342" s="262">
        <f t="shared" si="77"/>
        <v>0</v>
      </c>
      <c r="M342" s="436" t="s">
        <v>1744</v>
      </c>
      <c r="N342" s="90"/>
      <c r="O342" s="263" t="s">
        <v>9</v>
      </c>
      <c r="P342" s="90" t="s">
        <v>15</v>
      </c>
      <c r="Q342" s="264"/>
      <c r="R342" s="265"/>
      <c r="S342" s="265"/>
      <c r="T342" s="265"/>
      <c r="U342" s="265"/>
      <c r="V342" s="450">
        <v>4</v>
      </c>
      <c r="W342" s="265"/>
      <c r="X342" s="265"/>
      <c r="Y342" s="449">
        <v>8.5</v>
      </c>
      <c r="Z342" s="265">
        <f>'SKLOP A'!J349</f>
        <v>0</v>
      </c>
      <c r="AA342" s="265"/>
      <c r="AB342" s="265"/>
      <c r="AC342" s="265"/>
      <c r="AD342" s="265"/>
      <c r="AE342" s="266"/>
      <c r="AF342" s="265">
        <v>1</v>
      </c>
      <c r="AG342" s="449">
        <f t="shared" si="72"/>
        <v>8.5</v>
      </c>
      <c r="AH342" s="265"/>
      <c r="AI342" s="358"/>
      <c r="AJ342" s="405"/>
      <c r="AK342" s="349"/>
      <c r="AL342" s="457">
        <f t="shared" si="75"/>
        <v>34</v>
      </c>
      <c r="AM342" s="498"/>
      <c r="AN342" s="330"/>
      <c r="AO342" s="330"/>
      <c r="AP342" s="330"/>
      <c r="AQ342" s="330"/>
      <c r="AR342" s="468">
        <f t="shared" si="76"/>
        <v>0</v>
      </c>
      <c r="AS342" s="267"/>
      <c r="AT342" s="271"/>
      <c r="AU342" s="271"/>
      <c r="AV342" s="271"/>
      <c r="AW342" s="271"/>
    </row>
    <row r="343" spans="1:49" ht="14.25" customHeight="1" x14ac:dyDescent="0.2">
      <c r="A343" s="262">
        <v>342</v>
      </c>
      <c r="B343" s="255">
        <v>334</v>
      </c>
      <c r="C343" s="256">
        <v>227</v>
      </c>
      <c r="D343" s="257">
        <v>278</v>
      </c>
      <c r="E343" s="259">
        <v>689</v>
      </c>
      <c r="F343" s="259" t="s">
        <v>657</v>
      </c>
      <c r="G343" s="90">
        <v>23</v>
      </c>
      <c r="H343" s="90" t="s">
        <v>659</v>
      </c>
      <c r="I343" s="90">
        <v>9197</v>
      </c>
      <c r="J343" s="424" t="s">
        <v>1388</v>
      </c>
      <c r="K343" s="434">
        <v>0</v>
      </c>
      <c r="L343" s="434">
        <f t="shared" si="77"/>
        <v>219607260</v>
      </c>
      <c r="M343" s="90" t="s">
        <v>1673</v>
      </c>
      <c r="N343" s="90"/>
      <c r="O343" s="263" t="s">
        <v>9</v>
      </c>
      <c r="P343" s="90" t="s">
        <v>15</v>
      </c>
      <c r="Q343" s="264">
        <v>37</v>
      </c>
      <c r="R343" s="265">
        <v>74</v>
      </c>
      <c r="S343" s="265">
        <f t="shared" ref="S343:S349" si="78">R343+Q343/2</f>
        <v>92.5</v>
      </c>
      <c r="T343" s="265">
        <f t="shared" ref="T343:T349" si="79">ROUND(S343,0)</f>
        <v>93</v>
      </c>
      <c r="U343" s="265">
        <v>93</v>
      </c>
      <c r="V343" s="265">
        <v>93</v>
      </c>
      <c r="W343" s="265">
        <v>8.26</v>
      </c>
      <c r="X343" s="265">
        <v>9.81</v>
      </c>
      <c r="Y343" s="384">
        <v>10.66</v>
      </c>
      <c r="Z343" s="265">
        <f>'SKLOP A'!J350</f>
        <v>0</v>
      </c>
      <c r="AA343" s="265">
        <v>8.26</v>
      </c>
      <c r="AB343" s="265">
        <v>1.4</v>
      </c>
      <c r="AC343" s="265">
        <f t="shared" ref="AC343:AC349" si="80">ROUND(W343*AB343,2)</f>
        <v>11.56</v>
      </c>
      <c r="AD343" s="265">
        <v>1.1000000000000001</v>
      </c>
      <c r="AE343" s="266">
        <v>10.791000000000002</v>
      </c>
      <c r="AF343" s="265">
        <v>1.1000000000000001</v>
      </c>
      <c r="AG343" s="266">
        <f t="shared" si="72"/>
        <v>11.726000000000001</v>
      </c>
      <c r="AH343" s="265">
        <f t="shared" si="73"/>
        <v>427.72</v>
      </c>
      <c r="AI343" s="358"/>
      <c r="AJ343" s="405">
        <f t="shared" si="74"/>
        <v>798.53400000000011</v>
      </c>
      <c r="AK343" s="349"/>
      <c r="AL343" s="456">
        <f t="shared" si="75"/>
        <v>1090.518</v>
      </c>
      <c r="AM343" s="498"/>
      <c r="AN343" s="330">
        <v>362.97</v>
      </c>
      <c r="AO343" s="330"/>
      <c r="AP343" s="330">
        <v>788.84</v>
      </c>
      <c r="AQ343" s="330"/>
      <c r="AR343" s="467">
        <f t="shared" ref="AR343:AR350" si="81">V343*Z343</f>
        <v>0</v>
      </c>
      <c r="AS343" s="267"/>
      <c r="AT343" s="271"/>
      <c r="AU343" s="271"/>
      <c r="AV343" s="271"/>
      <c r="AW343" s="271"/>
    </row>
    <row r="344" spans="1:49" ht="14.25" customHeight="1" x14ac:dyDescent="0.2">
      <c r="A344" s="262">
        <v>343</v>
      </c>
      <c r="B344" s="255">
        <v>335</v>
      </c>
      <c r="C344" s="256">
        <v>228</v>
      </c>
      <c r="D344" s="257">
        <v>279</v>
      </c>
      <c r="E344" s="259">
        <v>690</v>
      </c>
      <c r="F344" s="259" t="s">
        <v>657</v>
      </c>
      <c r="G344" s="90">
        <v>23</v>
      </c>
      <c r="H344" s="90" t="s">
        <v>659</v>
      </c>
      <c r="I344" s="90">
        <v>9198</v>
      </c>
      <c r="J344" s="424" t="s">
        <v>1389</v>
      </c>
      <c r="K344" s="434">
        <v>0</v>
      </c>
      <c r="L344" s="434">
        <f t="shared" si="77"/>
        <v>219607270</v>
      </c>
      <c r="M344" s="90" t="s">
        <v>1573</v>
      </c>
      <c r="N344" s="90"/>
      <c r="O344" s="263" t="s">
        <v>9</v>
      </c>
      <c r="P344" s="90" t="s">
        <v>15</v>
      </c>
      <c r="Q344" s="264">
        <v>9</v>
      </c>
      <c r="R344" s="265">
        <v>18</v>
      </c>
      <c r="S344" s="265">
        <f t="shared" si="78"/>
        <v>22.5</v>
      </c>
      <c r="T344" s="265">
        <f t="shared" si="79"/>
        <v>23</v>
      </c>
      <c r="U344" s="265">
        <v>23</v>
      </c>
      <c r="V344" s="265">
        <v>23</v>
      </c>
      <c r="W344" s="265">
        <v>10.3</v>
      </c>
      <c r="X344" s="265">
        <v>12.22</v>
      </c>
      <c r="Y344" s="384">
        <v>13.31</v>
      </c>
      <c r="Z344" s="265">
        <f>'SKLOP A'!J351</f>
        <v>0</v>
      </c>
      <c r="AA344" s="265">
        <v>10.3</v>
      </c>
      <c r="AB344" s="265">
        <v>1.4</v>
      </c>
      <c r="AC344" s="265">
        <f t="shared" si="80"/>
        <v>14.42</v>
      </c>
      <c r="AD344" s="265">
        <v>1.1000000000000001</v>
      </c>
      <c r="AE344" s="266">
        <v>13.442000000000002</v>
      </c>
      <c r="AF344" s="265">
        <v>1.1000000000000001</v>
      </c>
      <c r="AG344" s="266">
        <f t="shared" si="72"/>
        <v>14.641000000000002</v>
      </c>
      <c r="AH344" s="265">
        <f t="shared" si="73"/>
        <v>129.78</v>
      </c>
      <c r="AI344" s="358"/>
      <c r="AJ344" s="405">
        <f t="shared" si="74"/>
        <v>241.95600000000005</v>
      </c>
      <c r="AK344" s="349"/>
      <c r="AL344" s="456">
        <f t="shared" si="75"/>
        <v>336.74300000000005</v>
      </c>
      <c r="AM344" s="498"/>
      <c r="AN344" s="330">
        <v>109.98</v>
      </c>
      <c r="AO344" s="330"/>
      <c r="AP344" s="330">
        <v>239.58</v>
      </c>
      <c r="AQ344" s="330"/>
      <c r="AR344" s="467">
        <f t="shared" si="81"/>
        <v>0</v>
      </c>
      <c r="AS344" s="267"/>
      <c r="AT344" s="271"/>
      <c r="AU344" s="271"/>
      <c r="AV344" s="271"/>
      <c r="AW344" s="271"/>
    </row>
    <row r="345" spans="1:49" ht="14.25" customHeight="1" x14ac:dyDescent="0.2">
      <c r="A345" s="262">
        <v>344</v>
      </c>
      <c r="B345" s="255">
        <v>336</v>
      </c>
      <c r="C345" s="256">
        <v>229</v>
      </c>
      <c r="D345" s="257">
        <v>280</v>
      </c>
      <c r="E345" s="259">
        <v>691</v>
      </c>
      <c r="F345" s="259" t="s">
        <v>657</v>
      </c>
      <c r="G345" s="90">
        <v>23</v>
      </c>
      <c r="H345" s="90" t="s">
        <v>659</v>
      </c>
      <c r="I345" s="90">
        <v>9199</v>
      </c>
      <c r="J345" s="424" t="s">
        <v>1390</v>
      </c>
      <c r="K345" s="434">
        <v>0</v>
      </c>
      <c r="L345" s="434">
        <f t="shared" si="77"/>
        <v>219607280</v>
      </c>
      <c r="M345" s="90" t="s">
        <v>1572</v>
      </c>
      <c r="N345" s="90"/>
      <c r="O345" s="263" t="s">
        <v>9</v>
      </c>
      <c r="P345" s="90" t="s">
        <v>15</v>
      </c>
      <c r="Q345" s="264">
        <v>17</v>
      </c>
      <c r="R345" s="265">
        <v>34</v>
      </c>
      <c r="S345" s="265">
        <f t="shared" si="78"/>
        <v>42.5</v>
      </c>
      <c r="T345" s="265">
        <f t="shared" si="79"/>
        <v>43</v>
      </c>
      <c r="U345" s="265">
        <v>43</v>
      </c>
      <c r="V345" s="265">
        <v>43</v>
      </c>
      <c r="W345" s="265">
        <v>12.71</v>
      </c>
      <c r="X345" s="265">
        <v>15.08</v>
      </c>
      <c r="Y345" s="384">
        <v>16.399999999999999</v>
      </c>
      <c r="Z345" s="265">
        <f>'SKLOP A'!J352</f>
        <v>0</v>
      </c>
      <c r="AA345" s="265">
        <v>12.71</v>
      </c>
      <c r="AB345" s="265">
        <v>1.4</v>
      </c>
      <c r="AC345" s="265">
        <f t="shared" si="80"/>
        <v>17.79</v>
      </c>
      <c r="AD345" s="265">
        <v>1.1000000000000001</v>
      </c>
      <c r="AE345" s="266">
        <v>16.588000000000001</v>
      </c>
      <c r="AF345" s="265">
        <v>1.1000000000000001</v>
      </c>
      <c r="AG345" s="266">
        <f t="shared" si="72"/>
        <v>18.04</v>
      </c>
      <c r="AH345" s="265">
        <f t="shared" si="73"/>
        <v>302.43</v>
      </c>
      <c r="AI345" s="358"/>
      <c r="AJ345" s="405">
        <f t="shared" si="74"/>
        <v>563.99200000000008</v>
      </c>
      <c r="AK345" s="349"/>
      <c r="AL345" s="456">
        <f t="shared" si="75"/>
        <v>775.71999999999991</v>
      </c>
      <c r="AM345" s="498"/>
      <c r="AN345" s="330">
        <v>256.36</v>
      </c>
      <c r="AO345" s="330"/>
      <c r="AP345" s="330">
        <v>557.59999999999991</v>
      </c>
      <c r="AQ345" s="330"/>
      <c r="AR345" s="467">
        <f t="shared" si="81"/>
        <v>0</v>
      </c>
      <c r="AS345" s="267"/>
      <c r="AT345" s="271"/>
      <c r="AU345" s="271"/>
      <c r="AV345" s="271"/>
      <c r="AW345" s="271"/>
    </row>
    <row r="346" spans="1:49" ht="14.25" customHeight="1" x14ac:dyDescent="0.2">
      <c r="A346" s="262">
        <v>345</v>
      </c>
      <c r="B346" s="255">
        <v>337</v>
      </c>
      <c r="C346" s="256"/>
      <c r="D346" s="257"/>
      <c r="E346" s="259"/>
      <c r="F346" s="263" t="s">
        <v>657</v>
      </c>
      <c r="G346" s="90">
        <v>23</v>
      </c>
      <c r="H346" s="90" t="s">
        <v>659</v>
      </c>
      <c r="I346" s="435">
        <v>9412</v>
      </c>
      <c r="J346" s="276">
        <v>219607290</v>
      </c>
      <c r="K346" s="434">
        <v>0</v>
      </c>
      <c r="L346" s="434">
        <f t="shared" si="77"/>
        <v>219607290</v>
      </c>
      <c r="M346" s="436" t="s">
        <v>1569</v>
      </c>
      <c r="N346" s="90"/>
      <c r="O346" s="263" t="s">
        <v>9</v>
      </c>
      <c r="P346" s="90" t="s">
        <v>15</v>
      </c>
      <c r="Q346" s="264">
        <v>6</v>
      </c>
      <c r="R346" s="265">
        <v>12</v>
      </c>
      <c r="S346" s="265">
        <f t="shared" si="78"/>
        <v>15</v>
      </c>
      <c r="T346" s="265">
        <f t="shared" si="79"/>
        <v>15</v>
      </c>
      <c r="U346" s="265">
        <v>15</v>
      </c>
      <c r="V346" s="265">
        <v>15</v>
      </c>
      <c r="W346" s="265">
        <v>15.89</v>
      </c>
      <c r="X346" s="265">
        <v>18.86</v>
      </c>
      <c r="Y346" s="384">
        <v>20.55</v>
      </c>
      <c r="Z346" s="265">
        <f>'SKLOP A'!J353</f>
        <v>0</v>
      </c>
      <c r="AA346" s="265">
        <v>15.89</v>
      </c>
      <c r="AB346" s="265">
        <v>1.4</v>
      </c>
      <c r="AC346" s="265">
        <f t="shared" si="80"/>
        <v>22.25</v>
      </c>
      <c r="AD346" s="265">
        <v>1.1000000000000001</v>
      </c>
      <c r="AE346" s="266">
        <v>20.746000000000002</v>
      </c>
      <c r="AF346" s="265">
        <v>1.1000000000000001</v>
      </c>
      <c r="AG346" s="266">
        <f t="shared" si="72"/>
        <v>22.605000000000004</v>
      </c>
      <c r="AH346" s="265">
        <f t="shared" si="73"/>
        <v>133.5</v>
      </c>
      <c r="AI346" s="358"/>
      <c r="AJ346" s="405">
        <f t="shared" si="74"/>
        <v>248.95200000000003</v>
      </c>
      <c r="AK346" s="349"/>
      <c r="AL346" s="456">
        <f t="shared" si="75"/>
        <v>339.07500000000005</v>
      </c>
      <c r="AM346" s="498"/>
      <c r="AN346" s="330">
        <v>113.16</v>
      </c>
      <c r="AO346" s="330"/>
      <c r="AP346" s="330">
        <v>246.60000000000002</v>
      </c>
      <c r="AQ346" s="330"/>
      <c r="AR346" s="467">
        <f t="shared" si="81"/>
        <v>0</v>
      </c>
      <c r="AS346" s="267"/>
      <c r="AT346" s="271"/>
      <c r="AU346" s="271"/>
      <c r="AV346" s="271"/>
      <c r="AW346" s="271"/>
    </row>
    <row r="347" spans="1:49" ht="14.25" customHeight="1" x14ac:dyDescent="0.2">
      <c r="A347" s="262">
        <v>346</v>
      </c>
      <c r="B347" s="255">
        <v>338</v>
      </c>
      <c r="C347" s="256"/>
      <c r="D347" s="257"/>
      <c r="E347" s="259"/>
      <c r="F347" s="263" t="s">
        <v>657</v>
      </c>
      <c r="G347" s="90">
        <v>23</v>
      </c>
      <c r="H347" s="90" t="s">
        <v>659</v>
      </c>
      <c r="I347" s="435">
        <v>9340</v>
      </c>
      <c r="J347" s="276">
        <v>219607300</v>
      </c>
      <c r="K347" s="434">
        <v>0</v>
      </c>
      <c r="L347" s="434">
        <f t="shared" si="77"/>
        <v>219607300</v>
      </c>
      <c r="M347" s="436" t="s">
        <v>1570</v>
      </c>
      <c r="N347" s="90"/>
      <c r="O347" s="263" t="s">
        <v>9</v>
      </c>
      <c r="P347" s="90" t="s">
        <v>15</v>
      </c>
      <c r="Q347" s="264">
        <v>5</v>
      </c>
      <c r="R347" s="265">
        <v>10</v>
      </c>
      <c r="S347" s="265">
        <f t="shared" si="78"/>
        <v>12.5</v>
      </c>
      <c r="T347" s="265">
        <f t="shared" si="79"/>
        <v>13</v>
      </c>
      <c r="U347" s="265">
        <v>13</v>
      </c>
      <c r="V347" s="265">
        <v>13</v>
      </c>
      <c r="W347" s="265">
        <v>17.77</v>
      </c>
      <c r="X347" s="265">
        <v>21.09</v>
      </c>
      <c r="Y347" s="384">
        <v>22.98</v>
      </c>
      <c r="Z347" s="265">
        <f>'SKLOP A'!J354</f>
        <v>0</v>
      </c>
      <c r="AA347" s="265">
        <v>17.77</v>
      </c>
      <c r="AB347" s="265">
        <v>1.4</v>
      </c>
      <c r="AC347" s="265">
        <f t="shared" si="80"/>
        <v>24.88</v>
      </c>
      <c r="AD347" s="265">
        <v>1.1000000000000001</v>
      </c>
      <c r="AE347" s="266">
        <v>23.199000000000002</v>
      </c>
      <c r="AF347" s="265">
        <v>1.1000000000000001</v>
      </c>
      <c r="AG347" s="266">
        <f t="shared" si="72"/>
        <v>25.278000000000002</v>
      </c>
      <c r="AH347" s="265">
        <f t="shared" si="73"/>
        <v>124.39999999999999</v>
      </c>
      <c r="AI347" s="358"/>
      <c r="AJ347" s="405">
        <f t="shared" si="74"/>
        <v>231.99</v>
      </c>
      <c r="AK347" s="349"/>
      <c r="AL347" s="456">
        <f t="shared" si="75"/>
        <v>328.61400000000003</v>
      </c>
      <c r="AM347" s="498"/>
      <c r="AN347" s="330">
        <v>105.45</v>
      </c>
      <c r="AO347" s="330"/>
      <c r="AP347" s="330">
        <v>229.8</v>
      </c>
      <c r="AQ347" s="330"/>
      <c r="AR347" s="467">
        <f t="shared" si="81"/>
        <v>0</v>
      </c>
      <c r="AS347" s="267"/>
      <c r="AT347" s="271"/>
      <c r="AU347" s="271"/>
      <c r="AV347" s="271"/>
      <c r="AW347" s="271"/>
    </row>
    <row r="348" spans="1:49" ht="14.45" customHeight="1" x14ac:dyDescent="0.2">
      <c r="A348" s="262">
        <v>347</v>
      </c>
      <c r="B348" s="255">
        <v>339</v>
      </c>
      <c r="C348" s="256"/>
      <c r="D348" s="257"/>
      <c r="E348" s="259"/>
      <c r="F348" s="263" t="s">
        <v>657</v>
      </c>
      <c r="G348" s="90">
        <v>23</v>
      </c>
      <c r="H348" s="90" t="s">
        <v>659</v>
      </c>
      <c r="I348" s="435">
        <v>9784</v>
      </c>
      <c r="J348" s="276">
        <v>219607310</v>
      </c>
      <c r="K348" s="434">
        <v>0</v>
      </c>
      <c r="L348" s="434">
        <f t="shared" si="77"/>
        <v>219607310</v>
      </c>
      <c r="M348" s="436" t="s">
        <v>1571</v>
      </c>
      <c r="N348" s="90"/>
      <c r="O348" s="263" t="s">
        <v>9</v>
      </c>
      <c r="P348" s="90" t="s">
        <v>15</v>
      </c>
      <c r="Q348" s="274">
        <v>4</v>
      </c>
      <c r="R348" s="265">
        <v>8</v>
      </c>
      <c r="S348" s="265">
        <f t="shared" si="78"/>
        <v>10</v>
      </c>
      <c r="T348" s="265">
        <f t="shared" si="79"/>
        <v>10</v>
      </c>
      <c r="U348" s="265">
        <v>10</v>
      </c>
      <c r="V348" s="265">
        <v>10</v>
      </c>
      <c r="W348" s="265">
        <v>27.76</v>
      </c>
      <c r="X348" s="265">
        <v>32.96</v>
      </c>
      <c r="Y348" s="384">
        <v>35.57</v>
      </c>
      <c r="Z348" s="265">
        <f>'SKLOP A'!J355</f>
        <v>0</v>
      </c>
      <c r="AA348" s="265">
        <v>27.76</v>
      </c>
      <c r="AB348" s="265">
        <v>1.4</v>
      </c>
      <c r="AC348" s="265">
        <f t="shared" si="80"/>
        <v>38.86</v>
      </c>
      <c r="AD348" s="265">
        <v>1.1000000000000001</v>
      </c>
      <c r="AE348" s="266">
        <v>36.256000000000007</v>
      </c>
      <c r="AF348" s="265">
        <v>1.1000000000000001</v>
      </c>
      <c r="AG348" s="266">
        <f t="shared" si="72"/>
        <v>39.127000000000002</v>
      </c>
      <c r="AH348" s="265">
        <f t="shared" si="73"/>
        <v>155.44</v>
      </c>
      <c r="AI348" s="358"/>
      <c r="AJ348" s="405">
        <f t="shared" si="74"/>
        <v>290.04800000000006</v>
      </c>
      <c r="AK348" s="349"/>
      <c r="AL348" s="456">
        <f t="shared" si="75"/>
        <v>391.27000000000004</v>
      </c>
      <c r="AM348" s="498"/>
      <c r="AN348" s="330">
        <v>131.84</v>
      </c>
      <c r="AO348" s="330"/>
      <c r="AP348" s="330">
        <v>284.56</v>
      </c>
      <c r="AQ348" s="330"/>
      <c r="AR348" s="467">
        <f t="shared" si="81"/>
        <v>0</v>
      </c>
      <c r="AS348" s="267"/>
      <c r="AT348" s="271"/>
      <c r="AU348" s="271"/>
      <c r="AV348" s="271"/>
      <c r="AW348" s="271"/>
    </row>
    <row r="349" spans="1:49" ht="14.45" customHeight="1" x14ac:dyDescent="0.2">
      <c r="A349" s="280">
        <v>348</v>
      </c>
      <c r="B349" s="255">
        <v>340</v>
      </c>
      <c r="C349" s="256"/>
      <c r="D349" s="257"/>
      <c r="E349" s="259"/>
      <c r="F349" s="263" t="s">
        <v>657</v>
      </c>
      <c r="G349" s="90">
        <v>23</v>
      </c>
      <c r="H349" s="90" t="s">
        <v>659</v>
      </c>
      <c r="I349" s="435">
        <v>9390</v>
      </c>
      <c r="J349" s="276">
        <v>219607330</v>
      </c>
      <c r="K349" s="437">
        <v>0</v>
      </c>
      <c r="L349" s="434">
        <f t="shared" si="77"/>
        <v>219607330</v>
      </c>
      <c r="M349" s="436" t="s">
        <v>1613</v>
      </c>
      <c r="N349" s="90"/>
      <c r="O349" s="263" t="s">
        <v>9</v>
      </c>
      <c r="P349" s="90" t="s">
        <v>15</v>
      </c>
      <c r="Q349" s="264">
        <v>4</v>
      </c>
      <c r="R349" s="265">
        <v>8</v>
      </c>
      <c r="S349" s="265">
        <f t="shared" si="78"/>
        <v>10</v>
      </c>
      <c r="T349" s="265">
        <f t="shared" si="79"/>
        <v>10</v>
      </c>
      <c r="U349" s="265">
        <v>10</v>
      </c>
      <c r="V349" s="265">
        <v>10</v>
      </c>
      <c r="W349" s="265">
        <v>34.07</v>
      </c>
      <c r="X349" s="265">
        <v>40.44</v>
      </c>
      <c r="Y349" s="384">
        <v>43.63</v>
      </c>
      <c r="Z349" s="265">
        <f>'SKLOP A'!J356</f>
        <v>0</v>
      </c>
      <c r="AA349" s="265">
        <v>34.07</v>
      </c>
      <c r="AB349" s="265">
        <v>1.4</v>
      </c>
      <c r="AC349" s="265">
        <f t="shared" si="80"/>
        <v>47.7</v>
      </c>
      <c r="AD349" s="265">
        <v>1.1000000000000001</v>
      </c>
      <c r="AE349" s="266">
        <v>44.484000000000002</v>
      </c>
      <c r="AF349" s="265">
        <v>1.1000000000000001</v>
      </c>
      <c r="AG349" s="266">
        <f t="shared" si="72"/>
        <v>47.993000000000009</v>
      </c>
      <c r="AH349" s="265">
        <f t="shared" si="73"/>
        <v>190.8</v>
      </c>
      <c r="AI349" s="358"/>
      <c r="AJ349" s="405">
        <f t="shared" si="74"/>
        <v>355.87200000000001</v>
      </c>
      <c r="AK349" s="349"/>
      <c r="AL349" s="456">
        <f t="shared" si="75"/>
        <v>479.93000000000006</v>
      </c>
      <c r="AM349" s="498"/>
      <c r="AN349" s="330">
        <v>161.76</v>
      </c>
      <c r="AO349" s="330"/>
      <c r="AP349" s="330">
        <v>349.04</v>
      </c>
      <c r="AQ349" s="330"/>
      <c r="AR349" s="467">
        <f t="shared" si="81"/>
        <v>0</v>
      </c>
      <c r="AS349" s="267"/>
      <c r="AT349" s="271"/>
      <c r="AU349" s="271"/>
      <c r="AV349" s="271"/>
      <c r="AW349" s="271"/>
    </row>
    <row r="350" spans="1:49" ht="14.25" customHeight="1" x14ac:dyDescent="0.2">
      <c r="A350" s="262">
        <v>349</v>
      </c>
      <c r="B350" s="255">
        <v>333</v>
      </c>
      <c r="C350" s="256"/>
      <c r="D350" s="257"/>
      <c r="E350" s="259"/>
      <c r="F350" s="263" t="s">
        <v>657</v>
      </c>
      <c r="G350" s="270">
        <v>23</v>
      </c>
      <c r="H350" s="270" t="s">
        <v>659</v>
      </c>
      <c r="I350" s="419">
        <v>9840</v>
      </c>
      <c r="J350" s="272"/>
      <c r="K350" s="262">
        <v>0</v>
      </c>
      <c r="L350" s="262">
        <f t="shared" si="77"/>
        <v>0</v>
      </c>
      <c r="M350" s="436" t="s">
        <v>1755</v>
      </c>
      <c r="N350" s="90"/>
      <c r="O350" s="263" t="s">
        <v>9</v>
      </c>
      <c r="P350" s="90" t="s">
        <v>15</v>
      </c>
      <c r="Q350" s="264"/>
      <c r="R350" s="265"/>
      <c r="S350" s="265"/>
      <c r="T350" s="265"/>
      <c r="U350" s="265"/>
      <c r="V350" s="450">
        <v>2</v>
      </c>
      <c r="W350" s="265"/>
      <c r="X350" s="265"/>
      <c r="Y350" s="449">
        <v>59.6</v>
      </c>
      <c r="Z350" s="265">
        <f>'SKLOP A'!J357</f>
        <v>0</v>
      </c>
      <c r="AA350" s="265"/>
      <c r="AB350" s="265"/>
      <c r="AC350" s="265"/>
      <c r="AD350" s="265"/>
      <c r="AE350" s="266"/>
      <c r="AF350" s="265">
        <v>1</v>
      </c>
      <c r="AG350" s="449">
        <f t="shared" si="72"/>
        <v>59.6</v>
      </c>
      <c r="AH350" s="265"/>
      <c r="AI350" s="358"/>
      <c r="AJ350" s="405"/>
      <c r="AK350" s="349"/>
      <c r="AL350" s="457">
        <f t="shared" si="75"/>
        <v>119.2</v>
      </c>
      <c r="AM350" s="498"/>
      <c r="AN350" s="330"/>
      <c r="AO350" s="330"/>
      <c r="AP350" s="330"/>
      <c r="AQ350" s="330"/>
      <c r="AR350" s="468">
        <f t="shared" si="81"/>
        <v>0</v>
      </c>
      <c r="AS350" s="267"/>
      <c r="AT350" s="271"/>
      <c r="AU350" s="271"/>
      <c r="AV350" s="271"/>
      <c r="AW350" s="271"/>
    </row>
    <row r="351" spans="1:49" ht="14.45" customHeight="1" x14ac:dyDescent="0.2">
      <c r="A351" s="262">
        <v>350</v>
      </c>
      <c r="B351" s="255">
        <v>341</v>
      </c>
      <c r="C351" s="256"/>
      <c r="D351" s="257"/>
      <c r="E351" s="258"/>
      <c r="F351" s="263" t="s">
        <v>657</v>
      </c>
      <c r="G351" s="90">
        <v>23</v>
      </c>
      <c r="H351" s="90" t="s">
        <v>659</v>
      </c>
      <c r="I351" s="435">
        <v>9758</v>
      </c>
      <c r="J351" s="276">
        <v>219609670</v>
      </c>
      <c r="K351" s="434">
        <v>0</v>
      </c>
      <c r="L351" s="434">
        <f t="shared" si="77"/>
        <v>219609670</v>
      </c>
      <c r="M351" s="436" t="s">
        <v>1609</v>
      </c>
      <c r="N351" s="90"/>
      <c r="O351" s="263" t="s">
        <v>9</v>
      </c>
      <c r="P351" s="90" t="s">
        <v>15</v>
      </c>
      <c r="Q351" s="264">
        <v>1</v>
      </c>
      <c r="R351" s="265">
        <v>2</v>
      </c>
      <c r="S351" s="265">
        <f t="shared" ref="S351:S357" si="82">R351+Q351/2</f>
        <v>2.5</v>
      </c>
      <c r="T351" s="265">
        <f t="shared" ref="T351:T357" si="83">ROUND(S351,0)</f>
        <v>3</v>
      </c>
      <c r="U351" s="265">
        <v>3</v>
      </c>
      <c r="V351" s="265">
        <v>3</v>
      </c>
      <c r="W351" s="265">
        <v>18.239999999999998</v>
      </c>
      <c r="X351" s="265">
        <v>21.88</v>
      </c>
      <c r="Y351" s="384">
        <v>24.01</v>
      </c>
      <c r="Z351" s="265">
        <f>'SKLOP A'!J358</f>
        <v>0</v>
      </c>
      <c r="AA351" s="265">
        <v>18.239999999999998</v>
      </c>
      <c r="AB351" s="265">
        <v>1.4</v>
      </c>
      <c r="AC351" s="265">
        <f t="shared" ref="AC351:AC373" si="84">ROUND(W351*AB351,2)</f>
        <v>25.54</v>
      </c>
      <c r="AD351" s="265">
        <v>1.1000000000000001</v>
      </c>
      <c r="AE351" s="266">
        <v>24.068000000000001</v>
      </c>
      <c r="AF351" s="265">
        <v>1.1000000000000001</v>
      </c>
      <c r="AG351" s="266">
        <f t="shared" si="72"/>
        <v>26.411000000000005</v>
      </c>
      <c r="AH351" s="265">
        <f t="shared" si="73"/>
        <v>25.54</v>
      </c>
      <c r="AI351" s="358"/>
      <c r="AJ351" s="405">
        <f t="shared" si="74"/>
        <v>48.136000000000003</v>
      </c>
      <c r="AK351" s="349"/>
      <c r="AL351" s="456">
        <f t="shared" si="75"/>
        <v>79.233000000000018</v>
      </c>
      <c r="AM351" s="498"/>
      <c r="AN351" s="330">
        <v>21.88</v>
      </c>
      <c r="AO351" s="330"/>
      <c r="AP351" s="330">
        <v>48.02</v>
      </c>
      <c r="AQ351" s="330"/>
      <c r="AR351" s="467">
        <f t="shared" ref="AR351:AR365" si="85">V351*Z351</f>
        <v>0</v>
      </c>
      <c r="AS351" s="267"/>
      <c r="AT351" s="271"/>
      <c r="AU351" s="271"/>
      <c r="AV351" s="271"/>
      <c r="AW351" s="271"/>
    </row>
    <row r="352" spans="1:49" ht="14.45" customHeight="1" x14ac:dyDescent="0.2">
      <c r="A352" s="262">
        <v>351</v>
      </c>
      <c r="B352" s="255">
        <v>342</v>
      </c>
      <c r="C352" s="256"/>
      <c r="D352" s="257"/>
      <c r="E352" s="258"/>
      <c r="F352" s="263" t="s">
        <v>657</v>
      </c>
      <c r="G352" s="90">
        <v>23</v>
      </c>
      <c r="H352" s="90" t="s">
        <v>659</v>
      </c>
      <c r="I352" s="435">
        <v>9275</v>
      </c>
      <c r="J352" s="276">
        <v>219609720</v>
      </c>
      <c r="K352" s="434">
        <v>0</v>
      </c>
      <c r="L352" s="434">
        <f t="shared" si="77"/>
        <v>219609720</v>
      </c>
      <c r="M352" s="436" t="s">
        <v>1574</v>
      </c>
      <c r="N352" s="90"/>
      <c r="O352" s="263" t="s">
        <v>9</v>
      </c>
      <c r="P352" s="90" t="s">
        <v>15</v>
      </c>
      <c r="Q352" s="274">
        <v>2</v>
      </c>
      <c r="R352" s="265">
        <v>4</v>
      </c>
      <c r="S352" s="265">
        <f t="shared" si="82"/>
        <v>5</v>
      </c>
      <c r="T352" s="265">
        <f t="shared" si="83"/>
        <v>5</v>
      </c>
      <c r="U352" s="265">
        <v>5</v>
      </c>
      <c r="V352" s="265">
        <v>5</v>
      </c>
      <c r="W352" s="265">
        <v>27.66</v>
      </c>
      <c r="X352" s="265">
        <v>33.14</v>
      </c>
      <c r="Y352" s="384">
        <v>36.4</v>
      </c>
      <c r="Z352" s="265">
        <f>'SKLOP A'!J359</f>
        <v>0</v>
      </c>
      <c r="AA352" s="265">
        <v>27.66</v>
      </c>
      <c r="AB352" s="265">
        <v>1.4</v>
      </c>
      <c r="AC352" s="265">
        <f t="shared" si="84"/>
        <v>38.72</v>
      </c>
      <c r="AD352" s="265">
        <v>1.1000000000000001</v>
      </c>
      <c r="AE352" s="266">
        <v>36.454000000000001</v>
      </c>
      <c r="AF352" s="265">
        <v>1.1000000000000001</v>
      </c>
      <c r="AG352" s="266">
        <f t="shared" si="72"/>
        <v>40.04</v>
      </c>
      <c r="AH352" s="265">
        <f t="shared" si="73"/>
        <v>77.44</v>
      </c>
      <c r="AI352" s="358"/>
      <c r="AJ352" s="405">
        <f t="shared" si="74"/>
        <v>145.816</v>
      </c>
      <c r="AK352" s="349"/>
      <c r="AL352" s="456">
        <f t="shared" si="75"/>
        <v>200.2</v>
      </c>
      <c r="AM352" s="498"/>
      <c r="AN352" s="330">
        <v>66.28</v>
      </c>
      <c r="AO352" s="330"/>
      <c r="AP352" s="330">
        <v>145.6</v>
      </c>
      <c r="AQ352" s="330"/>
      <c r="AR352" s="467">
        <f t="shared" si="85"/>
        <v>0</v>
      </c>
      <c r="AS352" s="267"/>
      <c r="AT352" s="271"/>
      <c r="AU352" s="271"/>
      <c r="AV352" s="271"/>
      <c r="AW352" s="271"/>
    </row>
    <row r="353" spans="1:49" ht="14.45" customHeight="1" x14ac:dyDescent="0.2">
      <c r="A353" s="262">
        <v>352</v>
      </c>
      <c r="B353" s="255">
        <v>343</v>
      </c>
      <c r="C353" s="256"/>
      <c r="D353" s="257"/>
      <c r="E353" s="258"/>
      <c r="F353" s="263" t="s">
        <v>657</v>
      </c>
      <c r="G353" s="90">
        <v>23</v>
      </c>
      <c r="H353" s="90" t="s">
        <v>659</v>
      </c>
      <c r="I353" s="435">
        <v>9397</v>
      </c>
      <c r="J353" s="276">
        <v>219609730</v>
      </c>
      <c r="K353" s="434">
        <v>0</v>
      </c>
      <c r="L353" s="434">
        <f t="shared" si="77"/>
        <v>219609730</v>
      </c>
      <c r="M353" s="436" t="s">
        <v>1575</v>
      </c>
      <c r="N353" s="90"/>
      <c r="O353" s="263" t="s">
        <v>9</v>
      </c>
      <c r="P353" s="90" t="s">
        <v>15</v>
      </c>
      <c r="Q353" s="264">
        <v>2</v>
      </c>
      <c r="R353" s="265">
        <v>4</v>
      </c>
      <c r="S353" s="265">
        <f t="shared" si="82"/>
        <v>5</v>
      </c>
      <c r="T353" s="265">
        <f t="shared" si="83"/>
        <v>5</v>
      </c>
      <c r="U353" s="265">
        <v>5</v>
      </c>
      <c r="V353" s="265">
        <v>5</v>
      </c>
      <c r="W353" s="265">
        <v>16.399999999999999</v>
      </c>
      <c r="X353" s="265">
        <v>19.46</v>
      </c>
      <c r="Y353" s="384">
        <v>67.41</v>
      </c>
      <c r="Z353" s="265">
        <f>'SKLOP A'!J360</f>
        <v>0</v>
      </c>
      <c r="AA353" s="265">
        <v>16.399999999999999</v>
      </c>
      <c r="AB353" s="265">
        <v>1.4</v>
      </c>
      <c r="AC353" s="265">
        <f t="shared" si="84"/>
        <v>22.96</v>
      </c>
      <c r="AD353" s="265">
        <v>1.1000000000000001</v>
      </c>
      <c r="AE353" s="266">
        <v>21.406000000000002</v>
      </c>
      <c r="AF353" s="265">
        <v>1.1000000000000001</v>
      </c>
      <c r="AG353" s="266">
        <f t="shared" si="72"/>
        <v>74.150999999999996</v>
      </c>
      <c r="AH353" s="265">
        <f t="shared" si="73"/>
        <v>45.92</v>
      </c>
      <c r="AI353" s="358"/>
      <c r="AJ353" s="405">
        <f t="shared" si="74"/>
        <v>85.624000000000009</v>
      </c>
      <c r="AK353" s="349"/>
      <c r="AL353" s="456">
        <f t="shared" si="75"/>
        <v>370.755</v>
      </c>
      <c r="AM353" s="498"/>
      <c r="AN353" s="330">
        <v>38.92</v>
      </c>
      <c r="AO353" s="330"/>
      <c r="AP353" s="330">
        <v>269.64</v>
      </c>
      <c r="AQ353" s="330"/>
      <c r="AR353" s="467">
        <f t="shared" si="85"/>
        <v>0</v>
      </c>
      <c r="AS353" s="267"/>
      <c r="AT353" s="271"/>
      <c r="AU353" s="271"/>
      <c r="AV353" s="271"/>
      <c r="AW353" s="271"/>
    </row>
    <row r="354" spans="1:49" ht="14.45" customHeight="1" x14ac:dyDescent="0.2">
      <c r="A354" s="262">
        <v>353</v>
      </c>
      <c r="B354" s="255">
        <v>344</v>
      </c>
      <c r="C354" s="256"/>
      <c r="D354" s="257"/>
      <c r="E354" s="258"/>
      <c r="F354" s="263" t="s">
        <v>657</v>
      </c>
      <c r="G354" s="90">
        <v>23</v>
      </c>
      <c r="H354" s="90" t="s">
        <v>659</v>
      </c>
      <c r="I354" s="435">
        <v>9274</v>
      </c>
      <c r="J354" s="276">
        <v>219609750</v>
      </c>
      <c r="K354" s="434">
        <v>0</v>
      </c>
      <c r="L354" s="434">
        <f t="shared" si="77"/>
        <v>219609750</v>
      </c>
      <c r="M354" s="436" t="s">
        <v>1576</v>
      </c>
      <c r="N354" s="90"/>
      <c r="O354" s="263" t="s">
        <v>9</v>
      </c>
      <c r="P354" s="90" t="s">
        <v>15</v>
      </c>
      <c r="Q354" s="264">
        <v>2</v>
      </c>
      <c r="R354" s="265">
        <v>4</v>
      </c>
      <c r="S354" s="265">
        <f t="shared" si="82"/>
        <v>5</v>
      </c>
      <c r="T354" s="265">
        <f t="shared" si="83"/>
        <v>5</v>
      </c>
      <c r="U354" s="265">
        <v>5</v>
      </c>
      <c r="V354" s="265">
        <v>5</v>
      </c>
      <c r="W354" s="265">
        <v>16.399999999999999</v>
      </c>
      <c r="X354" s="265">
        <v>42.66</v>
      </c>
      <c r="Y354" s="384">
        <v>46.03</v>
      </c>
      <c r="Z354" s="265">
        <f>'SKLOP A'!J361</f>
        <v>0</v>
      </c>
      <c r="AA354" s="265">
        <v>16.399999999999999</v>
      </c>
      <c r="AB354" s="265">
        <v>1.4</v>
      </c>
      <c r="AC354" s="265">
        <f t="shared" si="84"/>
        <v>22.96</v>
      </c>
      <c r="AD354" s="265">
        <v>1.1000000000000001</v>
      </c>
      <c r="AE354" s="266">
        <v>46.926000000000002</v>
      </c>
      <c r="AF354" s="265">
        <v>1.1000000000000001</v>
      </c>
      <c r="AG354" s="266">
        <f t="shared" si="72"/>
        <v>50.633000000000003</v>
      </c>
      <c r="AH354" s="265">
        <f t="shared" si="73"/>
        <v>45.92</v>
      </c>
      <c r="AI354" s="358"/>
      <c r="AJ354" s="405">
        <f t="shared" si="74"/>
        <v>187.70400000000001</v>
      </c>
      <c r="AK354" s="349"/>
      <c r="AL354" s="456">
        <f t="shared" si="75"/>
        <v>253.16500000000002</v>
      </c>
      <c r="AM354" s="498"/>
      <c r="AN354" s="330">
        <v>85.32</v>
      </c>
      <c r="AO354" s="330"/>
      <c r="AP354" s="330">
        <v>184.12</v>
      </c>
      <c r="AQ354" s="330"/>
      <c r="AR354" s="467">
        <f t="shared" si="85"/>
        <v>0</v>
      </c>
      <c r="AS354" s="267"/>
      <c r="AT354" s="271"/>
      <c r="AU354" s="271"/>
      <c r="AV354" s="271"/>
      <c r="AW354" s="271"/>
    </row>
    <row r="355" spans="1:49" ht="14.45" customHeight="1" x14ac:dyDescent="0.2">
      <c r="A355" s="262">
        <v>354</v>
      </c>
      <c r="B355" s="255">
        <v>345</v>
      </c>
      <c r="C355" s="256"/>
      <c r="D355" s="257"/>
      <c r="E355" s="258"/>
      <c r="F355" s="263" t="s">
        <v>657</v>
      </c>
      <c r="G355" s="90">
        <v>23</v>
      </c>
      <c r="H355" s="90" t="s">
        <v>659</v>
      </c>
      <c r="I355" s="435">
        <v>9398</v>
      </c>
      <c r="J355" s="276">
        <v>219609760</v>
      </c>
      <c r="K355" s="434">
        <v>0</v>
      </c>
      <c r="L355" s="434">
        <f t="shared" si="77"/>
        <v>219609760</v>
      </c>
      <c r="M355" s="436" t="s">
        <v>1577</v>
      </c>
      <c r="N355" s="90"/>
      <c r="O355" s="263" t="s">
        <v>9</v>
      </c>
      <c r="P355" s="90" t="s">
        <v>15</v>
      </c>
      <c r="Q355" s="264">
        <v>2</v>
      </c>
      <c r="R355" s="265">
        <v>4</v>
      </c>
      <c r="S355" s="265">
        <f t="shared" si="82"/>
        <v>5</v>
      </c>
      <c r="T355" s="265">
        <f t="shared" si="83"/>
        <v>5</v>
      </c>
      <c r="U355" s="265">
        <v>5</v>
      </c>
      <c r="V355" s="265">
        <v>5</v>
      </c>
      <c r="W355" s="265">
        <v>16.399999999999999</v>
      </c>
      <c r="X355" s="265">
        <v>19.46</v>
      </c>
      <c r="Y355" s="384">
        <v>65.819999999999993</v>
      </c>
      <c r="Z355" s="265">
        <f>'SKLOP A'!J362</f>
        <v>0</v>
      </c>
      <c r="AA355" s="265">
        <v>16.399999999999999</v>
      </c>
      <c r="AB355" s="265">
        <v>1.4</v>
      </c>
      <c r="AC355" s="265">
        <f t="shared" si="84"/>
        <v>22.96</v>
      </c>
      <c r="AD355" s="265">
        <v>1.1000000000000001</v>
      </c>
      <c r="AE355" s="266">
        <v>21.406000000000002</v>
      </c>
      <c r="AF355" s="265">
        <v>1.1000000000000001</v>
      </c>
      <c r="AG355" s="266">
        <f t="shared" si="72"/>
        <v>72.402000000000001</v>
      </c>
      <c r="AH355" s="265">
        <f t="shared" si="73"/>
        <v>45.92</v>
      </c>
      <c r="AI355" s="358"/>
      <c r="AJ355" s="405">
        <f t="shared" si="74"/>
        <v>85.624000000000009</v>
      </c>
      <c r="AK355" s="349"/>
      <c r="AL355" s="456">
        <f t="shared" si="75"/>
        <v>362.01</v>
      </c>
      <c r="AM355" s="498"/>
      <c r="AN355" s="330">
        <v>38.92</v>
      </c>
      <c r="AO355" s="330"/>
      <c r="AP355" s="330">
        <v>263.27999999999997</v>
      </c>
      <c r="AQ355" s="330"/>
      <c r="AR355" s="467">
        <f t="shared" si="85"/>
        <v>0</v>
      </c>
      <c r="AS355" s="267"/>
      <c r="AT355" s="271"/>
      <c r="AU355" s="271"/>
      <c r="AV355" s="271"/>
      <c r="AW355" s="271"/>
    </row>
    <row r="356" spans="1:49" ht="14.45" customHeight="1" x14ac:dyDescent="0.2">
      <c r="A356" s="262">
        <v>355</v>
      </c>
      <c r="B356" s="255">
        <v>346</v>
      </c>
      <c r="C356" s="256"/>
      <c r="D356" s="257"/>
      <c r="E356" s="258"/>
      <c r="F356" s="263" t="s">
        <v>657</v>
      </c>
      <c r="G356" s="90">
        <v>23</v>
      </c>
      <c r="H356" s="90" t="s">
        <v>659</v>
      </c>
      <c r="I356" s="435">
        <v>9755</v>
      </c>
      <c r="J356" s="276">
        <v>219609770</v>
      </c>
      <c r="K356" s="434">
        <v>0</v>
      </c>
      <c r="L356" s="434">
        <f t="shared" si="77"/>
        <v>219609770</v>
      </c>
      <c r="M356" s="436" t="s">
        <v>1606</v>
      </c>
      <c r="N356" s="90"/>
      <c r="O356" s="263" t="s">
        <v>9</v>
      </c>
      <c r="P356" s="90" t="s">
        <v>15</v>
      </c>
      <c r="Q356" s="264">
        <v>2</v>
      </c>
      <c r="R356" s="265">
        <v>4</v>
      </c>
      <c r="S356" s="265">
        <f t="shared" si="82"/>
        <v>5</v>
      </c>
      <c r="T356" s="265">
        <f t="shared" si="83"/>
        <v>5</v>
      </c>
      <c r="U356" s="265">
        <v>5</v>
      </c>
      <c r="V356" s="265">
        <v>5</v>
      </c>
      <c r="W356" s="265">
        <v>79.7</v>
      </c>
      <c r="X356" s="265">
        <v>97.57</v>
      </c>
      <c r="Y356" s="384">
        <v>100.43</v>
      </c>
      <c r="Z356" s="265">
        <f>'SKLOP A'!J363</f>
        <v>0</v>
      </c>
      <c r="AA356" s="265">
        <v>79.7</v>
      </c>
      <c r="AB356" s="265">
        <v>1.4</v>
      </c>
      <c r="AC356" s="265">
        <f t="shared" si="84"/>
        <v>111.58</v>
      </c>
      <c r="AD356" s="265">
        <v>1.1000000000000001</v>
      </c>
      <c r="AE356" s="266">
        <v>107.327</v>
      </c>
      <c r="AF356" s="265">
        <v>1.1000000000000001</v>
      </c>
      <c r="AG356" s="266">
        <f t="shared" si="72"/>
        <v>110.47300000000001</v>
      </c>
      <c r="AH356" s="265">
        <f t="shared" si="73"/>
        <v>223.16</v>
      </c>
      <c r="AI356" s="358"/>
      <c r="AJ356" s="405">
        <f t="shared" si="74"/>
        <v>429.30799999999999</v>
      </c>
      <c r="AK356" s="349"/>
      <c r="AL356" s="456">
        <f t="shared" si="75"/>
        <v>552.36500000000001</v>
      </c>
      <c r="AM356" s="498"/>
      <c r="AN356" s="330">
        <v>195.14</v>
      </c>
      <c r="AO356" s="330"/>
      <c r="AP356" s="330">
        <v>401.72</v>
      </c>
      <c r="AQ356" s="330"/>
      <c r="AR356" s="467">
        <f t="shared" si="85"/>
        <v>0</v>
      </c>
      <c r="AS356" s="267"/>
      <c r="AT356" s="271"/>
      <c r="AU356" s="271"/>
      <c r="AV356" s="271"/>
      <c r="AW356" s="271"/>
    </row>
    <row r="357" spans="1:49" ht="14.45" customHeight="1" x14ac:dyDescent="0.2">
      <c r="A357" s="262">
        <v>356</v>
      </c>
      <c r="B357" s="255">
        <v>347</v>
      </c>
      <c r="C357" s="256"/>
      <c r="D357" s="257"/>
      <c r="E357" s="259"/>
      <c r="F357" s="263" t="s">
        <v>657</v>
      </c>
      <c r="G357" s="90">
        <v>23</v>
      </c>
      <c r="H357" s="90" t="s">
        <v>659</v>
      </c>
      <c r="I357" s="435">
        <v>9360</v>
      </c>
      <c r="J357" s="276">
        <v>219641030</v>
      </c>
      <c r="K357" s="434">
        <v>0</v>
      </c>
      <c r="L357" s="434">
        <f t="shared" si="77"/>
        <v>219641030</v>
      </c>
      <c r="M357" s="436" t="s">
        <v>1578</v>
      </c>
      <c r="N357" s="90"/>
      <c r="O357" s="263" t="s">
        <v>9</v>
      </c>
      <c r="P357" s="90" t="s">
        <v>15</v>
      </c>
      <c r="Q357" s="264">
        <v>5</v>
      </c>
      <c r="R357" s="265">
        <v>10</v>
      </c>
      <c r="S357" s="265">
        <f t="shared" si="82"/>
        <v>12.5</v>
      </c>
      <c r="T357" s="265">
        <f t="shared" si="83"/>
        <v>13</v>
      </c>
      <c r="U357" s="265">
        <v>13</v>
      </c>
      <c r="V357" s="265">
        <v>13</v>
      </c>
      <c r="W357" s="265">
        <v>11.81</v>
      </c>
      <c r="X357" s="265">
        <v>14.25</v>
      </c>
      <c r="Y357" s="384">
        <v>15.76</v>
      </c>
      <c r="Z357" s="265">
        <f>'SKLOP A'!J364</f>
        <v>0</v>
      </c>
      <c r="AA357" s="265">
        <v>11.81</v>
      </c>
      <c r="AB357" s="265">
        <v>1.4</v>
      </c>
      <c r="AC357" s="265">
        <f t="shared" si="84"/>
        <v>16.53</v>
      </c>
      <c r="AD357" s="265">
        <v>1.1000000000000001</v>
      </c>
      <c r="AE357" s="266">
        <v>15.675000000000001</v>
      </c>
      <c r="AF357" s="265">
        <v>1.1000000000000001</v>
      </c>
      <c r="AG357" s="266">
        <f t="shared" si="72"/>
        <v>17.336000000000002</v>
      </c>
      <c r="AH357" s="265">
        <f t="shared" si="73"/>
        <v>82.65</v>
      </c>
      <c r="AI357" s="358"/>
      <c r="AJ357" s="405">
        <f t="shared" si="74"/>
        <v>156.75</v>
      </c>
      <c r="AK357" s="349"/>
      <c r="AL357" s="456">
        <f t="shared" si="75"/>
        <v>225.36800000000002</v>
      </c>
      <c r="AM357" s="498"/>
      <c r="AN357" s="330">
        <v>71.25</v>
      </c>
      <c r="AO357" s="330"/>
      <c r="AP357" s="330">
        <v>157.6</v>
      </c>
      <c r="AQ357" s="330"/>
      <c r="AR357" s="467">
        <f t="shared" si="85"/>
        <v>0</v>
      </c>
      <c r="AS357" s="267"/>
      <c r="AT357" s="271"/>
      <c r="AU357" s="271"/>
      <c r="AV357" s="271"/>
      <c r="AW357" s="271"/>
    </row>
    <row r="358" spans="1:49" ht="14.45" customHeight="1" x14ac:dyDescent="0.2">
      <c r="A358" s="262">
        <v>357</v>
      </c>
      <c r="B358" s="255">
        <v>347</v>
      </c>
      <c r="C358" s="256"/>
      <c r="D358" s="257"/>
      <c r="E358" s="259"/>
      <c r="F358" s="263" t="s">
        <v>657</v>
      </c>
      <c r="G358" s="270">
        <v>23</v>
      </c>
      <c r="H358" s="270" t="s">
        <v>659</v>
      </c>
      <c r="I358" s="419">
        <v>9827</v>
      </c>
      <c r="J358" s="272"/>
      <c r="K358" s="262">
        <v>0</v>
      </c>
      <c r="L358" s="262">
        <f t="shared" si="77"/>
        <v>0</v>
      </c>
      <c r="M358" s="436" t="s">
        <v>1745</v>
      </c>
      <c r="N358" s="90"/>
      <c r="O358" s="263" t="s">
        <v>9</v>
      </c>
      <c r="P358" s="90" t="s">
        <v>15</v>
      </c>
      <c r="Q358" s="264"/>
      <c r="R358" s="265"/>
      <c r="S358" s="265"/>
      <c r="T358" s="265"/>
      <c r="U358" s="265"/>
      <c r="V358" s="450">
        <v>4</v>
      </c>
      <c r="W358" s="265"/>
      <c r="X358" s="265"/>
      <c r="Y358" s="449">
        <v>18.5</v>
      </c>
      <c r="Z358" s="265">
        <f>'SKLOP A'!J365</f>
        <v>0</v>
      </c>
      <c r="AA358" s="265"/>
      <c r="AB358" s="265"/>
      <c r="AC358" s="265"/>
      <c r="AD358" s="265"/>
      <c r="AE358" s="266"/>
      <c r="AF358" s="265">
        <v>1</v>
      </c>
      <c r="AG358" s="449">
        <f t="shared" si="72"/>
        <v>18.5</v>
      </c>
      <c r="AH358" s="265"/>
      <c r="AI358" s="358"/>
      <c r="AJ358" s="405"/>
      <c r="AK358" s="349"/>
      <c r="AL358" s="457">
        <f t="shared" si="75"/>
        <v>74</v>
      </c>
      <c r="AM358" s="498"/>
      <c r="AN358" s="330"/>
      <c r="AO358" s="330"/>
      <c r="AP358" s="330"/>
      <c r="AQ358" s="330"/>
      <c r="AR358" s="468">
        <f t="shared" si="85"/>
        <v>0</v>
      </c>
      <c r="AS358" s="267"/>
      <c r="AT358" s="271"/>
      <c r="AU358" s="271"/>
      <c r="AV358" s="271"/>
      <c r="AW358" s="271"/>
    </row>
    <row r="359" spans="1:49" ht="14.45" customHeight="1" x14ac:dyDescent="0.2">
      <c r="A359" s="262">
        <v>358</v>
      </c>
      <c r="B359" s="255">
        <v>348</v>
      </c>
      <c r="C359" s="256">
        <v>224</v>
      </c>
      <c r="D359" s="257">
        <v>267</v>
      </c>
      <c r="E359" s="259">
        <v>686</v>
      </c>
      <c r="F359" s="259" t="s">
        <v>657</v>
      </c>
      <c r="G359" s="259">
        <v>23</v>
      </c>
      <c r="H359" s="259" t="s">
        <v>659</v>
      </c>
      <c r="I359" s="259">
        <v>9200</v>
      </c>
      <c r="J359" s="261" t="s">
        <v>1386</v>
      </c>
      <c r="K359" s="262">
        <v>0</v>
      </c>
      <c r="L359" s="262">
        <f t="shared" si="77"/>
        <v>219641050</v>
      </c>
      <c r="M359" s="90" t="s">
        <v>1602</v>
      </c>
      <c r="N359" s="90"/>
      <c r="O359" s="263" t="s">
        <v>9</v>
      </c>
      <c r="P359" s="90" t="s">
        <v>15</v>
      </c>
      <c r="Q359" s="264">
        <v>30</v>
      </c>
      <c r="R359" s="265">
        <v>60</v>
      </c>
      <c r="S359" s="265">
        <f t="shared" ref="S359:S364" si="86">R359+Q359/2</f>
        <v>75</v>
      </c>
      <c r="T359" s="265">
        <f t="shared" ref="T359:T364" si="87">ROUND(S359,0)</f>
        <v>75</v>
      </c>
      <c r="U359" s="265">
        <v>75</v>
      </c>
      <c r="V359" s="265">
        <v>75</v>
      </c>
      <c r="W359" s="265">
        <v>15.66</v>
      </c>
      <c r="X359" s="265">
        <v>18.899999999999999</v>
      </c>
      <c r="Y359" s="384">
        <v>20.92</v>
      </c>
      <c r="Z359" s="265">
        <f>'SKLOP A'!J366</f>
        <v>0</v>
      </c>
      <c r="AA359" s="265">
        <v>15.66</v>
      </c>
      <c r="AB359" s="265">
        <v>1.4</v>
      </c>
      <c r="AC359" s="265">
        <f t="shared" si="84"/>
        <v>21.92</v>
      </c>
      <c r="AD359" s="265">
        <v>1.1000000000000001</v>
      </c>
      <c r="AE359" s="266">
        <v>20.79</v>
      </c>
      <c r="AF359" s="265">
        <v>1.1000000000000001</v>
      </c>
      <c r="AG359" s="266">
        <f t="shared" si="72"/>
        <v>23.012000000000004</v>
      </c>
      <c r="AH359" s="265">
        <f t="shared" si="73"/>
        <v>657.6</v>
      </c>
      <c r="AI359" s="358"/>
      <c r="AJ359" s="405">
        <f t="shared" si="74"/>
        <v>1247.3999999999999</v>
      </c>
      <c r="AK359" s="349"/>
      <c r="AL359" s="456">
        <f t="shared" si="75"/>
        <v>1725.9000000000003</v>
      </c>
      <c r="AM359" s="498"/>
      <c r="AN359" s="330">
        <v>567</v>
      </c>
      <c r="AO359" s="330"/>
      <c r="AP359" s="330">
        <v>1255.2</v>
      </c>
      <c r="AQ359" s="330"/>
      <c r="AR359" s="467">
        <f t="shared" si="85"/>
        <v>0</v>
      </c>
      <c r="AS359" s="267"/>
      <c r="AT359" s="271"/>
      <c r="AU359" s="271"/>
      <c r="AV359" s="271"/>
      <c r="AW359" s="271"/>
    </row>
    <row r="360" spans="1:49" ht="14.45" customHeight="1" x14ac:dyDescent="0.2">
      <c r="A360" s="262">
        <v>359</v>
      </c>
      <c r="B360" s="255">
        <v>349</v>
      </c>
      <c r="C360" s="256">
        <v>225</v>
      </c>
      <c r="D360" s="257">
        <v>268</v>
      </c>
      <c r="E360" s="259">
        <v>687</v>
      </c>
      <c r="F360" s="259" t="s">
        <v>657</v>
      </c>
      <c r="G360" s="90">
        <v>23</v>
      </c>
      <c r="H360" s="90" t="s">
        <v>659</v>
      </c>
      <c r="I360" s="90">
        <v>9201</v>
      </c>
      <c r="J360" s="424" t="s">
        <v>1387</v>
      </c>
      <c r="K360" s="434">
        <v>0</v>
      </c>
      <c r="L360" s="434">
        <f t="shared" si="77"/>
        <v>219641060</v>
      </c>
      <c r="M360" s="90" t="s">
        <v>1603</v>
      </c>
      <c r="N360" s="90"/>
      <c r="O360" s="263" t="s">
        <v>9</v>
      </c>
      <c r="P360" s="90" t="s">
        <v>15</v>
      </c>
      <c r="Q360" s="264">
        <v>5</v>
      </c>
      <c r="R360" s="265">
        <v>10</v>
      </c>
      <c r="S360" s="265">
        <f t="shared" si="86"/>
        <v>12.5</v>
      </c>
      <c r="T360" s="265">
        <f t="shared" si="87"/>
        <v>13</v>
      </c>
      <c r="U360" s="265">
        <v>13</v>
      </c>
      <c r="V360" s="265">
        <v>13</v>
      </c>
      <c r="W360" s="265">
        <v>19.329999999999998</v>
      </c>
      <c r="X360" s="265">
        <v>23.35</v>
      </c>
      <c r="Y360" s="384">
        <v>25.8</v>
      </c>
      <c r="Z360" s="265">
        <f>'SKLOP A'!J367</f>
        <v>0</v>
      </c>
      <c r="AA360" s="265">
        <v>19.329999999999998</v>
      </c>
      <c r="AB360" s="265">
        <v>1.4</v>
      </c>
      <c r="AC360" s="265">
        <f t="shared" si="84"/>
        <v>27.06</v>
      </c>
      <c r="AD360" s="265">
        <v>1.1000000000000001</v>
      </c>
      <c r="AE360" s="266">
        <v>25.685000000000002</v>
      </c>
      <c r="AF360" s="265">
        <v>1.1000000000000001</v>
      </c>
      <c r="AG360" s="266">
        <f t="shared" si="72"/>
        <v>28.380000000000003</v>
      </c>
      <c r="AH360" s="265">
        <f t="shared" si="73"/>
        <v>135.29999999999998</v>
      </c>
      <c r="AI360" s="358"/>
      <c r="AJ360" s="405">
        <f t="shared" si="74"/>
        <v>256.85000000000002</v>
      </c>
      <c r="AK360" s="349"/>
      <c r="AL360" s="456">
        <f t="shared" si="75"/>
        <v>368.94000000000005</v>
      </c>
      <c r="AM360" s="498"/>
      <c r="AN360" s="330">
        <v>116.75</v>
      </c>
      <c r="AO360" s="330"/>
      <c r="AP360" s="330">
        <v>258</v>
      </c>
      <c r="AQ360" s="330"/>
      <c r="AR360" s="467">
        <f t="shared" si="85"/>
        <v>0</v>
      </c>
      <c r="AS360" s="267"/>
      <c r="AT360" s="271"/>
      <c r="AU360" s="271"/>
      <c r="AV360" s="271"/>
      <c r="AW360" s="271"/>
    </row>
    <row r="361" spans="1:49" ht="14.45" customHeight="1" x14ac:dyDescent="0.2">
      <c r="A361" s="262">
        <v>360</v>
      </c>
      <c r="B361" s="255">
        <v>350</v>
      </c>
      <c r="C361" s="256">
        <v>226</v>
      </c>
      <c r="D361" s="257">
        <v>269</v>
      </c>
      <c r="E361" s="259">
        <v>688</v>
      </c>
      <c r="F361" s="259" t="s">
        <v>657</v>
      </c>
      <c r="G361" s="90">
        <v>23</v>
      </c>
      <c r="H361" s="90" t="s">
        <v>659</v>
      </c>
      <c r="I361" s="435">
        <v>9413</v>
      </c>
      <c r="J361" s="276">
        <v>219641080</v>
      </c>
      <c r="K361" s="434">
        <v>0</v>
      </c>
      <c r="L361" s="434">
        <f t="shared" si="77"/>
        <v>219641080</v>
      </c>
      <c r="M361" s="436" t="s">
        <v>1579</v>
      </c>
      <c r="N361" s="90"/>
      <c r="O361" s="263" t="s">
        <v>9</v>
      </c>
      <c r="P361" s="90" t="s">
        <v>15</v>
      </c>
      <c r="Q361" s="264">
        <v>5</v>
      </c>
      <c r="R361" s="265">
        <v>10</v>
      </c>
      <c r="S361" s="265">
        <f t="shared" si="86"/>
        <v>12.5</v>
      </c>
      <c r="T361" s="265">
        <f t="shared" si="87"/>
        <v>13</v>
      </c>
      <c r="U361" s="265">
        <v>13</v>
      </c>
      <c r="V361" s="265">
        <v>13</v>
      </c>
      <c r="W361" s="265">
        <v>27.03</v>
      </c>
      <c r="X361" s="265">
        <v>32.090000000000003</v>
      </c>
      <c r="Y361" s="384">
        <v>35.53</v>
      </c>
      <c r="Z361" s="265">
        <f>'SKLOP A'!J368</f>
        <v>0</v>
      </c>
      <c r="AA361" s="265">
        <v>27.03</v>
      </c>
      <c r="AB361" s="265">
        <v>1.4</v>
      </c>
      <c r="AC361" s="265">
        <f t="shared" si="84"/>
        <v>37.840000000000003</v>
      </c>
      <c r="AD361" s="265">
        <v>1.1000000000000001</v>
      </c>
      <c r="AE361" s="266">
        <v>35.299000000000007</v>
      </c>
      <c r="AF361" s="265">
        <v>1.1000000000000001</v>
      </c>
      <c r="AG361" s="266">
        <f t="shared" si="72"/>
        <v>39.083000000000006</v>
      </c>
      <c r="AH361" s="265">
        <f t="shared" si="73"/>
        <v>189.20000000000002</v>
      </c>
      <c r="AI361" s="358"/>
      <c r="AJ361" s="405">
        <f t="shared" si="74"/>
        <v>352.99000000000007</v>
      </c>
      <c r="AK361" s="349"/>
      <c r="AL361" s="456">
        <f t="shared" si="75"/>
        <v>508.07900000000006</v>
      </c>
      <c r="AM361" s="498"/>
      <c r="AN361" s="330">
        <v>160.45000000000002</v>
      </c>
      <c r="AO361" s="330"/>
      <c r="AP361" s="330">
        <v>355.3</v>
      </c>
      <c r="AQ361" s="330"/>
      <c r="AR361" s="467">
        <f t="shared" si="85"/>
        <v>0</v>
      </c>
      <c r="AS361" s="267"/>
      <c r="AT361" s="271"/>
      <c r="AU361" s="271"/>
      <c r="AV361" s="271"/>
      <c r="AW361" s="271"/>
    </row>
    <row r="362" spans="1:49" ht="14.45" customHeight="1" x14ac:dyDescent="0.2">
      <c r="A362" s="262">
        <v>361</v>
      </c>
      <c r="B362" s="255">
        <v>351</v>
      </c>
      <c r="C362" s="256"/>
      <c r="D362" s="257"/>
      <c r="E362" s="259"/>
      <c r="F362" s="263" t="s">
        <v>657</v>
      </c>
      <c r="G362" s="90">
        <v>23</v>
      </c>
      <c r="H362" s="90" t="s">
        <v>659</v>
      </c>
      <c r="I362" s="435">
        <v>9341</v>
      </c>
      <c r="J362" s="276">
        <v>219641090</v>
      </c>
      <c r="K362" s="434">
        <v>0</v>
      </c>
      <c r="L362" s="434">
        <f t="shared" si="77"/>
        <v>219641090</v>
      </c>
      <c r="M362" s="436" t="s">
        <v>1580</v>
      </c>
      <c r="N362" s="90"/>
      <c r="O362" s="263" t="s">
        <v>9</v>
      </c>
      <c r="P362" s="90" t="s">
        <v>15</v>
      </c>
      <c r="Q362" s="264">
        <v>5</v>
      </c>
      <c r="R362" s="265">
        <v>10</v>
      </c>
      <c r="S362" s="265">
        <f t="shared" si="86"/>
        <v>12.5</v>
      </c>
      <c r="T362" s="265">
        <f t="shared" si="87"/>
        <v>13</v>
      </c>
      <c r="U362" s="265">
        <v>13</v>
      </c>
      <c r="V362" s="265">
        <v>13</v>
      </c>
      <c r="W362" s="265">
        <v>32.42</v>
      </c>
      <c r="X362" s="265">
        <v>39.5</v>
      </c>
      <c r="Y362" s="384">
        <v>43.74</v>
      </c>
      <c r="Z362" s="265">
        <f>'SKLOP A'!J369</f>
        <v>0</v>
      </c>
      <c r="AA362" s="265">
        <v>32.42</v>
      </c>
      <c r="AB362" s="265">
        <v>1.4</v>
      </c>
      <c r="AC362" s="265">
        <f t="shared" si="84"/>
        <v>45.39</v>
      </c>
      <c r="AD362" s="265">
        <v>1.1000000000000001</v>
      </c>
      <c r="AE362" s="266">
        <v>43.45</v>
      </c>
      <c r="AF362" s="265">
        <v>1.1000000000000001</v>
      </c>
      <c r="AG362" s="266">
        <f t="shared" si="72"/>
        <v>48.114000000000004</v>
      </c>
      <c r="AH362" s="265">
        <f t="shared" si="73"/>
        <v>226.95</v>
      </c>
      <c r="AI362" s="358"/>
      <c r="AJ362" s="405">
        <f t="shared" si="74"/>
        <v>434.5</v>
      </c>
      <c r="AK362" s="349"/>
      <c r="AL362" s="456">
        <f t="shared" si="75"/>
        <v>625.48200000000008</v>
      </c>
      <c r="AM362" s="498"/>
      <c r="AN362" s="330">
        <v>197.5</v>
      </c>
      <c r="AO362" s="330"/>
      <c r="AP362" s="330">
        <v>437.40000000000003</v>
      </c>
      <c r="AQ362" s="330"/>
      <c r="AR362" s="467">
        <f t="shared" si="85"/>
        <v>0</v>
      </c>
      <c r="AS362" s="267"/>
      <c r="AT362" s="271"/>
      <c r="AU362" s="271"/>
      <c r="AV362" s="271"/>
      <c r="AW362" s="271"/>
    </row>
    <row r="363" spans="1:49" ht="14.45" customHeight="1" x14ac:dyDescent="0.2">
      <c r="A363" s="262">
        <v>362</v>
      </c>
      <c r="B363" s="255">
        <v>352</v>
      </c>
      <c r="C363" s="256"/>
      <c r="D363" s="257"/>
      <c r="E363" s="259"/>
      <c r="F363" s="263" t="s">
        <v>657</v>
      </c>
      <c r="G363" s="90">
        <v>23</v>
      </c>
      <c r="H363" s="90" t="s">
        <v>659</v>
      </c>
      <c r="I363" s="435">
        <v>9785</v>
      </c>
      <c r="J363" s="276">
        <v>219641100</v>
      </c>
      <c r="K363" s="434">
        <v>0</v>
      </c>
      <c r="L363" s="434">
        <f t="shared" si="77"/>
        <v>219641100</v>
      </c>
      <c r="M363" s="436" t="s">
        <v>1604</v>
      </c>
      <c r="N363" s="90"/>
      <c r="O363" s="263" t="s">
        <v>9</v>
      </c>
      <c r="P363" s="90" t="s">
        <v>15</v>
      </c>
      <c r="Q363" s="264">
        <v>4</v>
      </c>
      <c r="R363" s="265">
        <v>8</v>
      </c>
      <c r="S363" s="265">
        <f t="shared" si="86"/>
        <v>10</v>
      </c>
      <c r="T363" s="265">
        <f t="shared" si="87"/>
        <v>10</v>
      </c>
      <c r="U363" s="265">
        <v>10</v>
      </c>
      <c r="V363" s="265">
        <v>10</v>
      </c>
      <c r="W363" s="265">
        <v>32.42</v>
      </c>
      <c r="X363" s="265">
        <v>39.159999999999997</v>
      </c>
      <c r="Y363" s="384">
        <v>43.74</v>
      </c>
      <c r="Z363" s="265">
        <f>'SKLOP A'!J370</f>
        <v>0</v>
      </c>
      <c r="AA363" s="265">
        <v>32.42</v>
      </c>
      <c r="AB363" s="265">
        <v>1.4</v>
      </c>
      <c r="AC363" s="265">
        <f t="shared" si="84"/>
        <v>45.39</v>
      </c>
      <c r="AD363" s="265">
        <v>1.1000000000000001</v>
      </c>
      <c r="AE363" s="266">
        <v>43.076000000000001</v>
      </c>
      <c r="AF363" s="265">
        <v>1.1000000000000001</v>
      </c>
      <c r="AG363" s="266">
        <f t="shared" si="72"/>
        <v>48.114000000000004</v>
      </c>
      <c r="AH363" s="265">
        <f t="shared" si="73"/>
        <v>181.56</v>
      </c>
      <c r="AI363" s="358"/>
      <c r="AJ363" s="405">
        <f t="shared" si="74"/>
        <v>344.608</v>
      </c>
      <c r="AK363" s="349"/>
      <c r="AL363" s="456">
        <f t="shared" si="75"/>
        <v>481.14000000000004</v>
      </c>
      <c r="AM363" s="498"/>
      <c r="AN363" s="330">
        <v>156.63999999999999</v>
      </c>
      <c r="AO363" s="330"/>
      <c r="AP363" s="330">
        <v>349.92</v>
      </c>
      <c r="AQ363" s="330"/>
      <c r="AR363" s="467">
        <f t="shared" si="85"/>
        <v>0</v>
      </c>
      <c r="AS363" s="267"/>
      <c r="AT363" s="271"/>
      <c r="AU363" s="271"/>
      <c r="AV363" s="271"/>
      <c r="AW363" s="271"/>
    </row>
    <row r="364" spans="1:49" ht="14.45" customHeight="1" x14ac:dyDescent="0.2">
      <c r="A364" s="262">
        <v>363</v>
      </c>
      <c r="B364" s="255">
        <v>353</v>
      </c>
      <c r="C364" s="256"/>
      <c r="D364" s="257"/>
      <c r="E364" s="259"/>
      <c r="F364" s="263" t="s">
        <v>657</v>
      </c>
      <c r="G364" s="90">
        <v>23</v>
      </c>
      <c r="H364" s="90" t="s">
        <v>659</v>
      </c>
      <c r="I364" s="435">
        <v>9389</v>
      </c>
      <c r="J364" s="276">
        <v>219641180</v>
      </c>
      <c r="K364" s="434">
        <v>0</v>
      </c>
      <c r="L364" s="434">
        <f t="shared" si="77"/>
        <v>219641180</v>
      </c>
      <c r="M364" s="436" t="s">
        <v>1581</v>
      </c>
      <c r="N364" s="90"/>
      <c r="O364" s="263" t="s">
        <v>9</v>
      </c>
      <c r="P364" s="90" t="s">
        <v>15</v>
      </c>
      <c r="Q364" s="264">
        <v>4</v>
      </c>
      <c r="R364" s="265">
        <v>8</v>
      </c>
      <c r="S364" s="265">
        <f t="shared" si="86"/>
        <v>10</v>
      </c>
      <c r="T364" s="265">
        <f t="shared" si="87"/>
        <v>10</v>
      </c>
      <c r="U364" s="265">
        <v>10</v>
      </c>
      <c r="V364" s="265">
        <v>10</v>
      </c>
      <c r="W364" s="265">
        <v>46.54</v>
      </c>
      <c r="X364" s="265">
        <v>34.049999999999997</v>
      </c>
      <c r="Y364" s="384">
        <v>52.79</v>
      </c>
      <c r="Z364" s="265">
        <f>'SKLOP A'!J371</f>
        <v>0</v>
      </c>
      <c r="AA364" s="265">
        <v>46.54</v>
      </c>
      <c r="AB364" s="265">
        <v>1.4</v>
      </c>
      <c r="AC364" s="265">
        <f t="shared" si="84"/>
        <v>65.16</v>
      </c>
      <c r="AD364" s="265">
        <v>1.1000000000000001</v>
      </c>
      <c r="AE364" s="266">
        <v>37.454999999999998</v>
      </c>
      <c r="AF364" s="265">
        <v>1.1000000000000001</v>
      </c>
      <c r="AG364" s="266">
        <f t="shared" si="72"/>
        <v>58.069000000000003</v>
      </c>
      <c r="AH364" s="265">
        <f t="shared" si="73"/>
        <v>260.64</v>
      </c>
      <c r="AI364" s="358"/>
      <c r="AJ364" s="405">
        <f t="shared" si="74"/>
        <v>299.64</v>
      </c>
      <c r="AK364" s="349"/>
      <c r="AL364" s="456">
        <f t="shared" si="75"/>
        <v>580.69000000000005</v>
      </c>
      <c r="AM364" s="498"/>
      <c r="AN364" s="330">
        <v>136.19999999999999</v>
      </c>
      <c r="AO364" s="330"/>
      <c r="AP364" s="330">
        <v>422.32</v>
      </c>
      <c r="AQ364" s="330"/>
      <c r="AR364" s="467">
        <f t="shared" si="85"/>
        <v>0</v>
      </c>
      <c r="AS364" s="267"/>
      <c r="AT364" s="271"/>
      <c r="AU364" s="271"/>
      <c r="AV364" s="271"/>
      <c r="AW364" s="271"/>
    </row>
    <row r="365" spans="1:49" ht="14.45" customHeight="1" x14ac:dyDescent="0.2">
      <c r="A365" s="262">
        <v>364</v>
      </c>
      <c r="B365" s="255">
        <v>347</v>
      </c>
      <c r="C365" s="256"/>
      <c r="D365" s="257"/>
      <c r="E365" s="259"/>
      <c r="F365" s="263" t="s">
        <v>657</v>
      </c>
      <c r="G365" s="270">
        <v>23</v>
      </c>
      <c r="H365" s="270" t="s">
        <v>659</v>
      </c>
      <c r="I365" s="419">
        <v>9839</v>
      </c>
      <c r="J365" s="272"/>
      <c r="K365" s="262">
        <v>0</v>
      </c>
      <c r="L365" s="262">
        <f t="shared" si="77"/>
        <v>0</v>
      </c>
      <c r="M365" s="436" t="s">
        <v>1754</v>
      </c>
      <c r="N365" s="90"/>
      <c r="O365" s="263" t="s">
        <v>9</v>
      </c>
      <c r="P365" s="90" t="s">
        <v>15</v>
      </c>
      <c r="Q365" s="264"/>
      <c r="R365" s="265"/>
      <c r="S365" s="265"/>
      <c r="T365" s="265"/>
      <c r="U365" s="265"/>
      <c r="V365" s="450">
        <v>1</v>
      </c>
      <c r="W365" s="265"/>
      <c r="X365" s="265"/>
      <c r="Y365" s="449">
        <v>68.5</v>
      </c>
      <c r="Z365" s="265">
        <f>'SKLOP A'!J372</f>
        <v>0</v>
      </c>
      <c r="AA365" s="265"/>
      <c r="AB365" s="265"/>
      <c r="AC365" s="265"/>
      <c r="AD365" s="265"/>
      <c r="AE365" s="266"/>
      <c r="AF365" s="265">
        <v>1</v>
      </c>
      <c r="AG365" s="449">
        <f t="shared" si="72"/>
        <v>68.5</v>
      </c>
      <c r="AH365" s="265"/>
      <c r="AI365" s="358"/>
      <c r="AJ365" s="405"/>
      <c r="AK365" s="349"/>
      <c r="AL365" s="457">
        <f t="shared" si="75"/>
        <v>68.5</v>
      </c>
      <c r="AM365" s="498"/>
      <c r="AN365" s="330"/>
      <c r="AO365" s="330"/>
      <c r="AP365" s="330"/>
      <c r="AQ365" s="330"/>
      <c r="AR365" s="468">
        <f t="shared" si="85"/>
        <v>0</v>
      </c>
      <c r="AS365" s="267"/>
      <c r="AT365" s="271"/>
      <c r="AU365" s="271"/>
      <c r="AV365" s="271"/>
      <c r="AW365" s="271"/>
    </row>
    <row r="366" spans="1:49" ht="14.45" customHeight="1" x14ac:dyDescent="0.2">
      <c r="A366" s="262">
        <v>365</v>
      </c>
      <c r="B366" s="255">
        <v>354</v>
      </c>
      <c r="C366" s="256"/>
      <c r="D366" s="257"/>
      <c r="E366" s="259"/>
      <c r="F366" s="263" t="s">
        <v>657</v>
      </c>
      <c r="G366" s="90">
        <v>23</v>
      </c>
      <c r="H366" s="90" t="s">
        <v>659</v>
      </c>
      <c r="I366" s="435">
        <v>9358</v>
      </c>
      <c r="J366" s="276">
        <v>219651050</v>
      </c>
      <c r="K366" s="434">
        <v>0</v>
      </c>
      <c r="L366" s="434">
        <f t="shared" si="77"/>
        <v>219651050</v>
      </c>
      <c r="M366" s="436" t="s">
        <v>1582</v>
      </c>
      <c r="N366" s="90"/>
      <c r="O366" s="263" t="s">
        <v>9</v>
      </c>
      <c r="P366" s="90" t="s">
        <v>15</v>
      </c>
      <c r="Q366" s="264">
        <v>5</v>
      </c>
      <c r="R366" s="265">
        <v>10</v>
      </c>
      <c r="S366" s="265">
        <f t="shared" ref="S366:S373" si="88">R366+Q366/2</f>
        <v>12.5</v>
      </c>
      <c r="T366" s="265">
        <f t="shared" ref="T366:T373" si="89">ROUND(S366,0)</f>
        <v>13</v>
      </c>
      <c r="U366" s="265">
        <v>13</v>
      </c>
      <c r="V366" s="265">
        <v>13</v>
      </c>
      <c r="W366" s="265">
        <v>6.62</v>
      </c>
      <c r="X366" s="265">
        <v>7.88</v>
      </c>
      <c r="Y366" s="384">
        <v>8.6999999999999993</v>
      </c>
      <c r="Z366" s="265">
        <f>'SKLOP A'!J373</f>
        <v>0</v>
      </c>
      <c r="AA366" s="265">
        <v>6.62</v>
      </c>
      <c r="AB366" s="265">
        <v>1.4</v>
      </c>
      <c r="AC366" s="265">
        <f t="shared" si="84"/>
        <v>9.27</v>
      </c>
      <c r="AD366" s="265">
        <v>1.1000000000000001</v>
      </c>
      <c r="AE366" s="266">
        <v>8.668000000000001</v>
      </c>
      <c r="AF366" s="265">
        <v>1.1000000000000001</v>
      </c>
      <c r="AG366" s="266">
        <f t="shared" ref="AG366:AG396" si="90">Y366*AF366</f>
        <v>9.57</v>
      </c>
      <c r="AH366" s="265">
        <f t="shared" ref="AH366:AH396" si="91">Q366*AC366</f>
        <v>46.349999999999994</v>
      </c>
      <c r="AI366" s="358"/>
      <c r="AJ366" s="405">
        <f t="shared" ref="AJ366:AJ396" si="92">R366*AE366</f>
        <v>86.68</v>
      </c>
      <c r="AK366" s="349"/>
      <c r="AL366" s="456">
        <f t="shared" ref="AL366:AL396" si="93">V366*AG366</f>
        <v>124.41</v>
      </c>
      <c r="AM366" s="498"/>
      <c r="AN366" s="330">
        <v>39.4</v>
      </c>
      <c r="AO366" s="330"/>
      <c r="AP366" s="330">
        <v>87</v>
      </c>
      <c r="AQ366" s="330"/>
      <c r="AR366" s="467">
        <f t="shared" ref="AR366:AR397" si="94">V366*Z366</f>
        <v>0</v>
      </c>
      <c r="AS366" s="267"/>
      <c r="AT366" s="271"/>
      <c r="AU366" s="271"/>
      <c r="AV366" s="271"/>
      <c r="AW366" s="271"/>
    </row>
    <row r="367" spans="1:49" ht="14.45" customHeight="1" x14ac:dyDescent="0.2">
      <c r="A367" s="262">
        <v>366</v>
      </c>
      <c r="B367" s="255">
        <v>355</v>
      </c>
      <c r="C367" s="256">
        <v>230</v>
      </c>
      <c r="D367" s="257">
        <v>289</v>
      </c>
      <c r="E367" s="258">
        <v>692</v>
      </c>
      <c r="F367" s="259" t="s">
        <v>657</v>
      </c>
      <c r="G367" s="90">
        <v>23</v>
      </c>
      <c r="H367" s="90" t="s">
        <v>659</v>
      </c>
      <c r="I367" s="303">
        <v>9194</v>
      </c>
      <c r="J367" s="424" t="s">
        <v>1391</v>
      </c>
      <c r="K367" s="434">
        <v>0</v>
      </c>
      <c r="L367" s="434">
        <f t="shared" si="77"/>
        <v>219651070</v>
      </c>
      <c r="M367" s="90" t="s">
        <v>616</v>
      </c>
      <c r="N367" s="90"/>
      <c r="O367" s="263" t="s">
        <v>9</v>
      </c>
      <c r="P367" s="90" t="s">
        <v>15</v>
      </c>
      <c r="Q367" s="264">
        <v>25</v>
      </c>
      <c r="R367" s="265">
        <v>50</v>
      </c>
      <c r="S367" s="265">
        <f t="shared" si="88"/>
        <v>62.5</v>
      </c>
      <c r="T367" s="265">
        <f t="shared" si="89"/>
        <v>63</v>
      </c>
      <c r="U367" s="265">
        <v>63</v>
      </c>
      <c r="V367" s="265">
        <v>63</v>
      </c>
      <c r="W367" s="265">
        <v>12.41</v>
      </c>
      <c r="X367" s="265">
        <v>14.73</v>
      </c>
      <c r="Y367" s="384">
        <v>16.309999999999999</v>
      </c>
      <c r="Z367" s="265">
        <f>'SKLOP A'!J374</f>
        <v>0</v>
      </c>
      <c r="AA367" s="265">
        <v>12.41</v>
      </c>
      <c r="AB367" s="265">
        <v>1.4</v>
      </c>
      <c r="AC367" s="265">
        <f t="shared" si="84"/>
        <v>17.37</v>
      </c>
      <c r="AD367" s="265">
        <v>1.1000000000000001</v>
      </c>
      <c r="AE367" s="266">
        <v>16.203000000000003</v>
      </c>
      <c r="AF367" s="265">
        <v>1.1000000000000001</v>
      </c>
      <c r="AG367" s="266">
        <f t="shared" si="90"/>
        <v>17.940999999999999</v>
      </c>
      <c r="AH367" s="265">
        <f t="shared" si="91"/>
        <v>434.25</v>
      </c>
      <c r="AI367" s="358"/>
      <c r="AJ367" s="405">
        <f t="shared" si="92"/>
        <v>810.15000000000009</v>
      </c>
      <c r="AK367" s="349"/>
      <c r="AL367" s="456">
        <f t="shared" si="93"/>
        <v>1130.2829999999999</v>
      </c>
      <c r="AM367" s="498"/>
      <c r="AN367" s="330">
        <v>368.25</v>
      </c>
      <c r="AO367" s="330"/>
      <c r="AP367" s="330">
        <v>815.49999999999989</v>
      </c>
      <c r="AQ367" s="330"/>
      <c r="AR367" s="467">
        <f t="shared" si="94"/>
        <v>0</v>
      </c>
      <c r="AS367" s="267"/>
      <c r="AT367" s="271"/>
      <c r="AU367" s="271"/>
      <c r="AV367" s="271"/>
      <c r="AW367" s="271"/>
    </row>
    <row r="368" spans="1:49" ht="14.45" customHeight="1" x14ac:dyDescent="0.2">
      <c r="A368" s="262">
        <v>367</v>
      </c>
      <c r="B368" s="255">
        <v>356</v>
      </c>
      <c r="C368" s="256">
        <v>231</v>
      </c>
      <c r="D368" s="257">
        <v>290</v>
      </c>
      <c r="E368" s="258">
        <v>693</v>
      </c>
      <c r="F368" s="259" t="s">
        <v>657</v>
      </c>
      <c r="G368" s="90">
        <v>23</v>
      </c>
      <c r="H368" s="90" t="s">
        <v>659</v>
      </c>
      <c r="I368" s="303">
        <v>9195</v>
      </c>
      <c r="J368" s="424" t="s">
        <v>1392</v>
      </c>
      <c r="K368" s="434">
        <v>0</v>
      </c>
      <c r="L368" s="434">
        <f t="shared" si="77"/>
        <v>219651080</v>
      </c>
      <c r="M368" s="90" t="s">
        <v>617</v>
      </c>
      <c r="N368" s="90"/>
      <c r="O368" s="263" t="s">
        <v>9</v>
      </c>
      <c r="P368" s="90" t="s">
        <v>15</v>
      </c>
      <c r="Q368" s="264">
        <v>25</v>
      </c>
      <c r="R368" s="265">
        <v>50</v>
      </c>
      <c r="S368" s="265">
        <f t="shared" si="88"/>
        <v>62.5</v>
      </c>
      <c r="T368" s="265">
        <f t="shared" si="89"/>
        <v>63</v>
      </c>
      <c r="U368" s="265">
        <v>63</v>
      </c>
      <c r="V368" s="265">
        <v>63</v>
      </c>
      <c r="W368" s="265">
        <v>15.17</v>
      </c>
      <c r="X368" s="265">
        <v>17.98</v>
      </c>
      <c r="Y368" s="384">
        <v>19.91</v>
      </c>
      <c r="Z368" s="265">
        <f>'SKLOP A'!J375</f>
        <v>0</v>
      </c>
      <c r="AA368" s="265">
        <v>15.17</v>
      </c>
      <c r="AB368" s="265">
        <v>1.4</v>
      </c>
      <c r="AC368" s="265">
        <f t="shared" si="84"/>
        <v>21.24</v>
      </c>
      <c r="AD368" s="265">
        <v>1.1000000000000001</v>
      </c>
      <c r="AE368" s="266">
        <v>19.778000000000002</v>
      </c>
      <c r="AF368" s="265">
        <v>1.1000000000000001</v>
      </c>
      <c r="AG368" s="266">
        <f t="shared" si="90"/>
        <v>21.901000000000003</v>
      </c>
      <c r="AH368" s="265">
        <f t="shared" si="91"/>
        <v>531</v>
      </c>
      <c r="AI368" s="358"/>
      <c r="AJ368" s="405">
        <f t="shared" si="92"/>
        <v>988.90000000000009</v>
      </c>
      <c r="AK368" s="349"/>
      <c r="AL368" s="456">
        <f t="shared" si="93"/>
        <v>1379.7630000000001</v>
      </c>
      <c r="AM368" s="498"/>
      <c r="AN368" s="330">
        <v>449.5</v>
      </c>
      <c r="AO368" s="330"/>
      <c r="AP368" s="330">
        <v>995.5</v>
      </c>
      <c r="AQ368" s="330"/>
      <c r="AR368" s="467">
        <f t="shared" si="94"/>
        <v>0</v>
      </c>
      <c r="AS368" s="267"/>
      <c r="AT368" s="271"/>
      <c r="AU368" s="271"/>
      <c r="AV368" s="271"/>
      <c r="AW368" s="271"/>
    </row>
    <row r="369" spans="1:49" ht="14.45" customHeight="1" x14ac:dyDescent="0.2">
      <c r="A369" s="262">
        <v>368</v>
      </c>
      <c r="B369" s="255">
        <v>357</v>
      </c>
      <c r="C369" s="256">
        <v>232</v>
      </c>
      <c r="D369" s="257">
        <v>291</v>
      </c>
      <c r="E369" s="258">
        <v>694</v>
      </c>
      <c r="F369" s="259" t="s">
        <v>657</v>
      </c>
      <c r="G369" s="90">
        <v>23</v>
      </c>
      <c r="H369" s="90" t="s">
        <v>659</v>
      </c>
      <c r="I369" s="303">
        <v>9196</v>
      </c>
      <c r="J369" s="424" t="s">
        <v>1393</v>
      </c>
      <c r="K369" s="434">
        <v>0</v>
      </c>
      <c r="L369" s="434">
        <f t="shared" si="77"/>
        <v>219651090</v>
      </c>
      <c r="M369" s="90" t="s">
        <v>618</v>
      </c>
      <c r="N369" s="90"/>
      <c r="O369" s="263" t="s">
        <v>9</v>
      </c>
      <c r="P369" s="90" t="s">
        <v>15</v>
      </c>
      <c r="Q369" s="264">
        <v>30</v>
      </c>
      <c r="R369" s="265">
        <v>60</v>
      </c>
      <c r="S369" s="265">
        <f t="shared" si="88"/>
        <v>75</v>
      </c>
      <c r="T369" s="265">
        <f t="shared" si="89"/>
        <v>75</v>
      </c>
      <c r="U369" s="265">
        <v>75</v>
      </c>
      <c r="V369" s="265">
        <v>75</v>
      </c>
      <c r="W369" s="265">
        <v>20.74</v>
      </c>
      <c r="X369" s="265">
        <v>24.61</v>
      </c>
      <c r="Y369" s="384">
        <v>27.21</v>
      </c>
      <c r="Z369" s="265">
        <f>'SKLOP A'!J376</f>
        <v>0</v>
      </c>
      <c r="AA369" s="265">
        <v>20.74</v>
      </c>
      <c r="AB369" s="265">
        <v>1.4</v>
      </c>
      <c r="AC369" s="265">
        <f t="shared" si="84"/>
        <v>29.04</v>
      </c>
      <c r="AD369" s="265">
        <v>1.1000000000000001</v>
      </c>
      <c r="AE369" s="266">
        <v>27.071000000000002</v>
      </c>
      <c r="AF369" s="265">
        <v>1.1000000000000001</v>
      </c>
      <c r="AG369" s="266">
        <f t="shared" si="90"/>
        <v>29.931000000000004</v>
      </c>
      <c r="AH369" s="265">
        <f t="shared" si="91"/>
        <v>871.19999999999993</v>
      </c>
      <c r="AI369" s="358"/>
      <c r="AJ369" s="405">
        <f t="shared" si="92"/>
        <v>1624.26</v>
      </c>
      <c r="AK369" s="349"/>
      <c r="AL369" s="456">
        <f t="shared" si="93"/>
        <v>2244.8250000000003</v>
      </c>
      <c r="AM369" s="498"/>
      <c r="AN369" s="330">
        <v>738.3</v>
      </c>
      <c r="AO369" s="330"/>
      <c r="AP369" s="330">
        <v>1632.6000000000001</v>
      </c>
      <c r="AQ369" s="330"/>
      <c r="AR369" s="467">
        <f t="shared" si="94"/>
        <v>0</v>
      </c>
      <c r="AS369" s="267"/>
      <c r="AT369" s="271"/>
      <c r="AU369" s="271"/>
      <c r="AV369" s="271"/>
      <c r="AW369" s="271"/>
    </row>
    <row r="370" spans="1:49" ht="14.45" customHeight="1" x14ac:dyDescent="0.2">
      <c r="A370" s="262">
        <v>369</v>
      </c>
      <c r="B370" s="255">
        <v>358</v>
      </c>
      <c r="C370" s="256"/>
      <c r="D370" s="257"/>
      <c r="E370" s="258"/>
      <c r="F370" s="263" t="s">
        <v>657</v>
      </c>
      <c r="G370" s="90">
        <v>23</v>
      </c>
      <c r="H370" s="90" t="s">
        <v>659</v>
      </c>
      <c r="I370" s="435">
        <v>9409</v>
      </c>
      <c r="J370" s="276">
        <v>219651100</v>
      </c>
      <c r="K370" s="434">
        <v>0</v>
      </c>
      <c r="L370" s="434">
        <f t="shared" si="77"/>
        <v>219651100</v>
      </c>
      <c r="M370" s="436" t="s">
        <v>1583</v>
      </c>
      <c r="N370" s="90"/>
      <c r="O370" s="263" t="s">
        <v>9</v>
      </c>
      <c r="P370" s="90" t="s">
        <v>15</v>
      </c>
      <c r="Q370" s="264">
        <v>25</v>
      </c>
      <c r="R370" s="265">
        <v>50</v>
      </c>
      <c r="S370" s="265">
        <f t="shared" si="88"/>
        <v>62.5</v>
      </c>
      <c r="T370" s="265">
        <f t="shared" si="89"/>
        <v>63</v>
      </c>
      <c r="U370" s="265">
        <v>63</v>
      </c>
      <c r="V370" s="265">
        <v>63</v>
      </c>
      <c r="W370" s="265">
        <v>23.07</v>
      </c>
      <c r="X370" s="265">
        <v>27.6</v>
      </c>
      <c r="Y370" s="384">
        <v>30.82</v>
      </c>
      <c r="Z370" s="265">
        <f>'SKLOP A'!J377</f>
        <v>0</v>
      </c>
      <c r="AA370" s="265">
        <v>23.07</v>
      </c>
      <c r="AB370" s="265">
        <v>1.4</v>
      </c>
      <c r="AC370" s="265">
        <f t="shared" si="84"/>
        <v>32.299999999999997</v>
      </c>
      <c r="AD370" s="265">
        <v>1.1000000000000001</v>
      </c>
      <c r="AE370" s="266">
        <v>30.360000000000003</v>
      </c>
      <c r="AF370" s="265">
        <v>1.1000000000000001</v>
      </c>
      <c r="AG370" s="266">
        <f t="shared" si="90"/>
        <v>33.902000000000001</v>
      </c>
      <c r="AH370" s="265">
        <f t="shared" si="91"/>
        <v>807.49999999999989</v>
      </c>
      <c r="AI370" s="358"/>
      <c r="AJ370" s="405">
        <f t="shared" si="92"/>
        <v>1518.0000000000002</v>
      </c>
      <c r="AK370" s="349"/>
      <c r="AL370" s="456">
        <f t="shared" si="93"/>
        <v>2135.826</v>
      </c>
      <c r="AM370" s="498"/>
      <c r="AN370" s="330">
        <v>690</v>
      </c>
      <c r="AO370" s="330"/>
      <c r="AP370" s="330">
        <v>1541</v>
      </c>
      <c r="AQ370" s="330"/>
      <c r="AR370" s="467">
        <f t="shared" si="94"/>
        <v>0</v>
      </c>
      <c r="AS370" s="267"/>
      <c r="AT370" s="271"/>
      <c r="AU370" s="271"/>
      <c r="AV370" s="271"/>
      <c r="AW370" s="271"/>
    </row>
    <row r="371" spans="1:49" ht="14.45" customHeight="1" x14ac:dyDescent="0.2">
      <c r="A371" s="262">
        <v>370</v>
      </c>
      <c r="B371" s="255">
        <v>359</v>
      </c>
      <c r="C371" s="256"/>
      <c r="D371" s="257"/>
      <c r="E371" s="258"/>
      <c r="F371" s="263" t="s">
        <v>657</v>
      </c>
      <c r="G371" s="90">
        <v>23</v>
      </c>
      <c r="H371" s="90" t="s">
        <v>659</v>
      </c>
      <c r="I371" s="435">
        <v>9339</v>
      </c>
      <c r="J371" s="276">
        <v>219651110</v>
      </c>
      <c r="K371" s="434">
        <v>0</v>
      </c>
      <c r="L371" s="434">
        <f t="shared" si="77"/>
        <v>219651110</v>
      </c>
      <c r="M371" s="436" t="s">
        <v>1584</v>
      </c>
      <c r="N371" s="90"/>
      <c r="O371" s="263" t="s">
        <v>9</v>
      </c>
      <c r="P371" s="90" t="s">
        <v>15</v>
      </c>
      <c r="Q371" s="264">
        <v>10</v>
      </c>
      <c r="R371" s="265">
        <v>20</v>
      </c>
      <c r="S371" s="265">
        <f t="shared" si="88"/>
        <v>25</v>
      </c>
      <c r="T371" s="265">
        <f t="shared" si="89"/>
        <v>25</v>
      </c>
      <c r="U371" s="265">
        <v>25</v>
      </c>
      <c r="V371" s="265">
        <v>25</v>
      </c>
      <c r="W371" s="265">
        <v>26.7</v>
      </c>
      <c r="X371" s="265">
        <v>31.97</v>
      </c>
      <c r="Y371" s="384">
        <v>35.69</v>
      </c>
      <c r="Z371" s="265">
        <f>'SKLOP A'!J378</f>
        <v>0</v>
      </c>
      <c r="AA371" s="265">
        <v>26.7</v>
      </c>
      <c r="AB371" s="265">
        <v>1.4</v>
      </c>
      <c r="AC371" s="265">
        <f t="shared" si="84"/>
        <v>37.380000000000003</v>
      </c>
      <c r="AD371" s="265">
        <v>1.1000000000000001</v>
      </c>
      <c r="AE371" s="266">
        <v>35.167000000000002</v>
      </c>
      <c r="AF371" s="265">
        <v>1.1000000000000001</v>
      </c>
      <c r="AG371" s="266">
        <f t="shared" si="90"/>
        <v>39.259</v>
      </c>
      <c r="AH371" s="265">
        <f t="shared" si="91"/>
        <v>373.8</v>
      </c>
      <c r="AI371" s="358"/>
      <c r="AJ371" s="405">
        <f t="shared" si="92"/>
        <v>703.34</v>
      </c>
      <c r="AK371" s="349"/>
      <c r="AL371" s="456">
        <f t="shared" si="93"/>
        <v>981.47500000000002</v>
      </c>
      <c r="AM371" s="498"/>
      <c r="AN371" s="330">
        <v>319.7</v>
      </c>
      <c r="AO371" s="330"/>
      <c r="AP371" s="330">
        <v>713.8</v>
      </c>
      <c r="AQ371" s="330"/>
      <c r="AR371" s="467">
        <f t="shared" si="94"/>
        <v>0</v>
      </c>
      <c r="AS371" s="267"/>
      <c r="AT371" s="271"/>
      <c r="AU371" s="271"/>
      <c r="AV371" s="271"/>
      <c r="AW371" s="271"/>
    </row>
    <row r="372" spans="1:49" ht="14.45" customHeight="1" x14ac:dyDescent="0.2">
      <c r="A372" s="262">
        <v>371</v>
      </c>
      <c r="B372" s="255">
        <v>361</v>
      </c>
      <c r="C372" s="256"/>
      <c r="D372" s="257"/>
      <c r="E372" s="258"/>
      <c r="F372" s="263" t="s">
        <v>657</v>
      </c>
      <c r="G372" s="90">
        <v>23</v>
      </c>
      <c r="H372" s="90" t="s">
        <v>659</v>
      </c>
      <c r="I372" s="435">
        <v>9783</v>
      </c>
      <c r="J372" s="276">
        <v>219660100</v>
      </c>
      <c r="K372" s="434">
        <v>0</v>
      </c>
      <c r="L372" s="434">
        <f t="shared" si="77"/>
        <v>219660100</v>
      </c>
      <c r="M372" s="436" t="s">
        <v>1586</v>
      </c>
      <c r="N372" s="90"/>
      <c r="O372" s="263" t="s">
        <v>9</v>
      </c>
      <c r="P372" s="90" t="s">
        <v>15</v>
      </c>
      <c r="Q372" s="264">
        <v>10</v>
      </c>
      <c r="R372" s="265">
        <v>20</v>
      </c>
      <c r="S372" s="265">
        <f t="shared" si="88"/>
        <v>25</v>
      </c>
      <c r="T372" s="265">
        <f t="shared" si="89"/>
        <v>25</v>
      </c>
      <c r="U372" s="265">
        <v>25</v>
      </c>
      <c r="V372" s="265">
        <v>25</v>
      </c>
      <c r="W372" s="265">
        <v>46.35</v>
      </c>
      <c r="X372" s="265">
        <v>55.04</v>
      </c>
      <c r="Y372" s="384">
        <v>62.62</v>
      </c>
      <c r="Z372" s="265">
        <f>'SKLOP A'!J379</f>
        <v>0</v>
      </c>
      <c r="AA372" s="265">
        <v>46.35</v>
      </c>
      <c r="AB372" s="265">
        <v>1.4</v>
      </c>
      <c r="AC372" s="265">
        <f t="shared" si="84"/>
        <v>64.89</v>
      </c>
      <c r="AD372" s="265">
        <v>1.1000000000000001</v>
      </c>
      <c r="AE372" s="266">
        <v>60.544000000000004</v>
      </c>
      <c r="AF372" s="265">
        <v>1.1000000000000001</v>
      </c>
      <c r="AG372" s="266">
        <f t="shared" si="90"/>
        <v>68.882000000000005</v>
      </c>
      <c r="AH372" s="265">
        <f t="shared" si="91"/>
        <v>648.9</v>
      </c>
      <c r="AI372" s="358"/>
      <c r="AJ372" s="405">
        <f t="shared" si="92"/>
        <v>1210.8800000000001</v>
      </c>
      <c r="AK372" s="349"/>
      <c r="AL372" s="456">
        <f t="shared" si="93"/>
        <v>1722.0500000000002</v>
      </c>
      <c r="AM372" s="498"/>
      <c r="AN372" s="330">
        <v>550.4</v>
      </c>
      <c r="AO372" s="330"/>
      <c r="AP372" s="330">
        <v>1252.3999999999999</v>
      </c>
      <c r="AQ372" s="330"/>
      <c r="AR372" s="467">
        <f t="shared" si="94"/>
        <v>0</v>
      </c>
      <c r="AS372" s="267"/>
      <c r="AT372" s="271" t="s">
        <v>1676</v>
      </c>
      <c r="AU372" s="271" t="s">
        <v>1676</v>
      </c>
      <c r="AV372" s="271" t="s">
        <v>1676</v>
      </c>
      <c r="AW372" s="271" t="s">
        <v>1678</v>
      </c>
    </row>
    <row r="373" spans="1:49" ht="14.45" customHeight="1" x14ac:dyDescent="0.2">
      <c r="A373" s="262">
        <v>372</v>
      </c>
      <c r="B373" s="255">
        <v>360</v>
      </c>
      <c r="C373" s="256"/>
      <c r="D373" s="257"/>
      <c r="E373" s="258"/>
      <c r="F373" s="263" t="s">
        <v>657</v>
      </c>
      <c r="G373" s="90">
        <v>23</v>
      </c>
      <c r="H373" s="90" t="s">
        <v>659</v>
      </c>
      <c r="I373" s="435">
        <v>9388</v>
      </c>
      <c r="J373" s="276">
        <v>219651140</v>
      </c>
      <c r="K373" s="434">
        <v>0</v>
      </c>
      <c r="L373" s="434">
        <f t="shared" si="77"/>
        <v>219651140</v>
      </c>
      <c r="M373" s="436" t="s">
        <v>1585</v>
      </c>
      <c r="N373" s="90"/>
      <c r="O373" s="263" t="s">
        <v>9</v>
      </c>
      <c r="P373" s="90" t="s">
        <v>15</v>
      </c>
      <c r="Q373" s="264">
        <v>5</v>
      </c>
      <c r="R373" s="265">
        <v>10</v>
      </c>
      <c r="S373" s="265">
        <f t="shared" si="88"/>
        <v>12.5</v>
      </c>
      <c r="T373" s="265">
        <f t="shared" si="89"/>
        <v>13</v>
      </c>
      <c r="U373" s="265">
        <v>13</v>
      </c>
      <c r="V373" s="265">
        <v>13</v>
      </c>
      <c r="W373" s="265">
        <v>68.540000000000006</v>
      </c>
      <c r="X373" s="265">
        <v>82.06</v>
      </c>
      <c r="Y373" s="384">
        <v>91.61</v>
      </c>
      <c r="Z373" s="265">
        <f>'SKLOP A'!J380</f>
        <v>0</v>
      </c>
      <c r="AA373" s="265">
        <v>68.540000000000006</v>
      </c>
      <c r="AB373" s="265">
        <v>1.4</v>
      </c>
      <c r="AC373" s="265">
        <f t="shared" si="84"/>
        <v>95.96</v>
      </c>
      <c r="AD373" s="265">
        <v>1.1000000000000001</v>
      </c>
      <c r="AE373" s="266">
        <v>90.266000000000005</v>
      </c>
      <c r="AF373" s="265">
        <v>1.1000000000000001</v>
      </c>
      <c r="AG373" s="266">
        <f t="shared" si="90"/>
        <v>100.771</v>
      </c>
      <c r="AH373" s="265">
        <f t="shared" si="91"/>
        <v>479.79999999999995</v>
      </c>
      <c r="AI373" s="358"/>
      <c r="AJ373" s="405">
        <f t="shared" si="92"/>
        <v>902.66000000000008</v>
      </c>
      <c r="AK373" s="349"/>
      <c r="AL373" s="456">
        <f t="shared" si="93"/>
        <v>1310.0229999999999</v>
      </c>
      <c r="AM373" s="498"/>
      <c r="AN373" s="330">
        <v>410.3</v>
      </c>
      <c r="AO373" s="330"/>
      <c r="AP373" s="330">
        <v>916.1</v>
      </c>
      <c r="AQ373" s="330"/>
      <c r="AR373" s="467">
        <f t="shared" si="94"/>
        <v>0</v>
      </c>
      <c r="AS373" s="357"/>
      <c r="AT373" s="281"/>
      <c r="AU373" s="281"/>
      <c r="AV373" s="271"/>
      <c r="AW373" s="282" t="s">
        <v>1677</v>
      </c>
    </row>
    <row r="374" spans="1:49" ht="14.45" customHeight="1" thickBot="1" x14ac:dyDescent="0.25">
      <c r="A374" s="262">
        <v>373</v>
      </c>
      <c r="B374" s="420">
        <v>361</v>
      </c>
      <c r="C374" s="256"/>
      <c r="D374" s="256"/>
      <c r="E374" s="421"/>
      <c r="F374" s="270" t="s">
        <v>657</v>
      </c>
      <c r="G374" s="270">
        <v>23</v>
      </c>
      <c r="H374" s="270" t="s">
        <v>659</v>
      </c>
      <c r="I374" s="419">
        <v>9811</v>
      </c>
      <c r="J374" s="279"/>
      <c r="K374" s="262">
        <v>0</v>
      </c>
      <c r="L374" s="262">
        <f t="shared" si="77"/>
        <v>0</v>
      </c>
      <c r="M374" s="436" t="s">
        <v>1746</v>
      </c>
      <c r="N374" s="90"/>
      <c r="O374" s="263" t="s">
        <v>9</v>
      </c>
      <c r="P374" s="90" t="s">
        <v>15</v>
      </c>
      <c r="Q374" s="264"/>
      <c r="R374" s="265"/>
      <c r="S374" s="265"/>
      <c r="T374" s="265"/>
      <c r="U374" s="265"/>
      <c r="V374" s="450">
        <v>2</v>
      </c>
      <c r="W374" s="265"/>
      <c r="X374" s="267"/>
      <c r="Y374" s="449">
        <v>115.9</v>
      </c>
      <c r="Z374" s="265">
        <f>'SKLOP A'!J381</f>
        <v>0</v>
      </c>
      <c r="AA374" s="265"/>
      <c r="AB374" s="265"/>
      <c r="AC374" s="265"/>
      <c r="AD374" s="265"/>
      <c r="AE374" s="266"/>
      <c r="AF374" s="265">
        <v>1</v>
      </c>
      <c r="AG374" s="449">
        <f t="shared" si="90"/>
        <v>115.9</v>
      </c>
      <c r="AH374" s="265"/>
      <c r="AI374" s="358"/>
      <c r="AJ374" s="405"/>
      <c r="AK374" s="349"/>
      <c r="AL374" s="457">
        <f t="shared" si="93"/>
        <v>231.8</v>
      </c>
      <c r="AM374" s="499"/>
      <c r="AN374" s="266"/>
      <c r="AO374" s="358"/>
      <c r="AP374" s="390"/>
      <c r="AQ374" s="358"/>
      <c r="AR374" s="468">
        <f t="shared" si="94"/>
        <v>0</v>
      </c>
      <c r="AS374" s="358"/>
      <c r="AT374" s="283" t="s">
        <v>1676</v>
      </c>
      <c r="AU374" s="283" t="s">
        <v>1676</v>
      </c>
      <c r="AV374" s="284" t="s">
        <v>1676</v>
      </c>
      <c r="AW374" s="285" t="s">
        <v>1678</v>
      </c>
    </row>
    <row r="375" spans="1:49" ht="14.45" customHeight="1" thickBot="1" x14ac:dyDescent="0.25">
      <c r="A375" s="262">
        <v>374</v>
      </c>
      <c r="B375" s="420">
        <v>361</v>
      </c>
      <c r="C375" s="256"/>
      <c r="D375" s="256"/>
      <c r="E375" s="421"/>
      <c r="F375" s="270" t="s">
        <v>657</v>
      </c>
      <c r="G375" s="270">
        <v>23</v>
      </c>
      <c r="H375" s="270" t="s">
        <v>659</v>
      </c>
      <c r="I375" s="419">
        <v>9834</v>
      </c>
      <c r="J375" s="279"/>
      <c r="K375" s="262">
        <v>0</v>
      </c>
      <c r="L375" s="262">
        <f t="shared" si="77"/>
        <v>0</v>
      </c>
      <c r="M375" s="436" t="s">
        <v>1752</v>
      </c>
      <c r="N375" s="90"/>
      <c r="O375" s="263" t="s">
        <v>9</v>
      </c>
      <c r="P375" s="90" t="s">
        <v>15</v>
      </c>
      <c r="Q375" s="264"/>
      <c r="R375" s="265"/>
      <c r="S375" s="265"/>
      <c r="T375" s="265"/>
      <c r="U375" s="265"/>
      <c r="V375" s="450">
        <v>2</v>
      </c>
      <c r="W375" s="265"/>
      <c r="X375" s="267"/>
      <c r="Y375" s="449">
        <v>138.69999999999999</v>
      </c>
      <c r="Z375" s="265">
        <f>'SKLOP A'!J382</f>
        <v>0</v>
      </c>
      <c r="AA375" s="265"/>
      <c r="AB375" s="265"/>
      <c r="AC375" s="265"/>
      <c r="AD375" s="265"/>
      <c r="AE375" s="266"/>
      <c r="AF375" s="265">
        <v>1</v>
      </c>
      <c r="AG375" s="449">
        <f t="shared" ref="AG375" si="95">Y375*AF375</f>
        <v>138.69999999999999</v>
      </c>
      <c r="AH375" s="267">
        <f t="shared" si="91"/>
        <v>0</v>
      </c>
      <c r="AI375" s="359">
        <f>SUM(AH2:AH375)</f>
        <v>90611.389999999985</v>
      </c>
      <c r="AJ375" s="405">
        <f t="shared" si="92"/>
        <v>0</v>
      </c>
      <c r="AK375" s="326">
        <f>SUM(AJ2:AJ375)</f>
        <v>182762.954</v>
      </c>
      <c r="AL375" s="457">
        <f t="shared" si="93"/>
        <v>277.39999999999998</v>
      </c>
      <c r="AM375" s="326">
        <f>SUM(AL2:AL375)</f>
        <v>257829.87100000007</v>
      </c>
      <c r="AN375" s="266"/>
      <c r="AO375" s="326">
        <f>SUM(AN2:AN375)</f>
        <v>83084.27</v>
      </c>
      <c r="AP375" s="390"/>
      <c r="AQ375" s="326">
        <v>177015.03999999998</v>
      </c>
      <c r="AR375" s="467">
        <f t="shared" si="94"/>
        <v>0</v>
      </c>
      <c r="AS375" s="326">
        <f>SUM(AR2:AR375)</f>
        <v>0</v>
      </c>
      <c r="AT375" s="283" t="s">
        <v>1676</v>
      </c>
      <c r="AU375" s="283" t="s">
        <v>1676</v>
      </c>
      <c r="AV375" s="284" t="s">
        <v>1676</v>
      </c>
      <c r="AW375" s="285" t="s">
        <v>1678</v>
      </c>
    </row>
    <row r="376" spans="1:49" ht="14.45" customHeight="1" x14ac:dyDescent="0.2">
      <c r="A376" s="286">
        <v>375</v>
      </c>
      <c r="B376" s="255">
        <v>362</v>
      </c>
      <c r="C376" s="256">
        <v>233</v>
      </c>
      <c r="D376" s="257">
        <v>300</v>
      </c>
      <c r="E376" s="258">
        <v>225</v>
      </c>
      <c r="F376" s="259" t="s">
        <v>191</v>
      </c>
      <c r="G376" s="20">
        <v>24</v>
      </c>
      <c r="H376" s="47" t="s">
        <v>632</v>
      </c>
      <c r="I376" s="260">
        <v>2626</v>
      </c>
      <c r="J376" s="261" t="s">
        <v>1394</v>
      </c>
      <c r="K376" s="286">
        <v>0</v>
      </c>
      <c r="L376" s="286"/>
      <c r="M376" s="90" t="s">
        <v>1330</v>
      </c>
      <c r="N376" s="90"/>
      <c r="O376" s="90" t="s">
        <v>192</v>
      </c>
      <c r="P376" s="90" t="s">
        <v>10</v>
      </c>
      <c r="Q376" s="274">
        <v>6</v>
      </c>
      <c r="R376" s="335">
        <v>12</v>
      </c>
      <c r="S376" s="287">
        <f t="shared" ref="S376:S407" si="96">R376+Q376/2</f>
        <v>15</v>
      </c>
      <c r="T376" s="287">
        <f t="shared" ref="T376:T407" si="97">ROUND(S376,0)</f>
        <v>15</v>
      </c>
      <c r="U376" s="287">
        <v>15</v>
      </c>
      <c r="V376" s="335">
        <v>15</v>
      </c>
      <c r="W376" s="287">
        <v>19.46</v>
      </c>
      <c r="X376" s="344">
        <v>27.14</v>
      </c>
      <c r="Y376" s="399">
        <v>32.5</v>
      </c>
      <c r="Z376" s="335">
        <f>'SKLOP B'!J9</f>
        <v>0</v>
      </c>
      <c r="AA376" s="287">
        <v>19.46</v>
      </c>
      <c r="AB376" s="287">
        <v>1.4</v>
      </c>
      <c r="AC376" s="287">
        <f t="shared" ref="AC376:AC407" si="98">ROUND(W376*AB376,2)</f>
        <v>27.24</v>
      </c>
      <c r="AD376" s="287">
        <v>1.1499999999999999</v>
      </c>
      <c r="AE376" s="371">
        <v>31.210999999999999</v>
      </c>
      <c r="AF376" s="287">
        <v>1.1499999999999999</v>
      </c>
      <c r="AG376" s="371">
        <f t="shared" si="90"/>
        <v>37.375</v>
      </c>
      <c r="AH376" s="344">
        <f t="shared" si="91"/>
        <v>163.44</v>
      </c>
      <c r="AI376" s="360"/>
      <c r="AJ376" s="406">
        <f t="shared" si="92"/>
        <v>374.53199999999998</v>
      </c>
      <c r="AK376" s="350"/>
      <c r="AL376" s="458">
        <f t="shared" si="93"/>
        <v>560.625</v>
      </c>
      <c r="AM376" s="494"/>
      <c r="AN376" s="288">
        <v>162.84</v>
      </c>
      <c r="AO376" s="288"/>
      <c r="AP376" s="288">
        <v>390</v>
      </c>
      <c r="AQ376" s="288"/>
      <c r="AR376" s="469">
        <f t="shared" si="94"/>
        <v>0</v>
      </c>
      <c r="AS376" s="293"/>
      <c r="AT376" s="290">
        <v>20.170000000000002</v>
      </c>
      <c r="AU376" s="291">
        <f t="shared" ref="AU376:AU407" si="99">V376*AT376</f>
        <v>302.55</v>
      </c>
      <c r="AV376" s="292"/>
      <c r="AW376" s="271" t="e">
        <f>AT376/#REF!</f>
        <v>#REF!</v>
      </c>
    </row>
    <row r="377" spans="1:49" ht="14.45" customHeight="1" x14ac:dyDescent="0.2">
      <c r="A377" s="286">
        <v>376</v>
      </c>
      <c r="B377" s="255">
        <v>363</v>
      </c>
      <c r="C377" s="256">
        <v>234</v>
      </c>
      <c r="D377" s="257">
        <v>301</v>
      </c>
      <c r="E377" s="258">
        <v>226</v>
      </c>
      <c r="F377" s="259" t="s">
        <v>191</v>
      </c>
      <c r="G377" s="47">
        <v>24</v>
      </c>
      <c r="H377" s="47" t="s">
        <v>632</v>
      </c>
      <c r="I377" s="303">
        <v>2350</v>
      </c>
      <c r="J377" s="424" t="s">
        <v>1395</v>
      </c>
      <c r="K377" s="438">
        <v>0</v>
      </c>
      <c r="L377" s="438"/>
      <c r="M377" s="90" t="s">
        <v>895</v>
      </c>
      <c r="N377" s="90"/>
      <c r="O377" s="90" t="s">
        <v>192</v>
      </c>
      <c r="P377" s="90" t="s">
        <v>10</v>
      </c>
      <c r="Q377" s="274">
        <v>252</v>
      </c>
      <c r="R377" s="287">
        <v>504</v>
      </c>
      <c r="S377" s="287">
        <f t="shared" si="96"/>
        <v>630</v>
      </c>
      <c r="T377" s="287">
        <f t="shared" si="97"/>
        <v>630</v>
      </c>
      <c r="U377" s="287">
        <v>630</v>
      </c>
      <c r="V377" s="287">
        <v>630</v>
      </c>
      <c r="W377" s="287">
        <v>20.43</v>
      </c>
      <c r="X377" s="344">
        <v>29.62</v>
      </c>
      <c r="Y377" s="399">
        <v>33</v>
      </c>
      <c r="Z377" s="287">
        <f>'SKLOP B'!J10</f>
        <v>0</v>
      </c>
      <c r="AA377" s="287">
        <v>20.43</v>
      </c>
      <c r="AB377" s="287">
        <v>1.4</v>
      </c>
      <c r="AC377" s="287">
        <f t="shared" si="98"/>
        <v>28.6</v>
      </c>
      <c r="AD377" s="287">
        <v>1.1499999999999999</v>
      </c>
      <c r="AE377" s="371">
        <v>34.062999999999995</v>
      </c>
      <c r="AF377" s="287">
        <v>1.1499999999999999</v>
      </c>
      <c r="AG377" s="371">
        <f t="shared" si="90"/>
        <v>37.949999999999996</v>
      </c>
      <c r="AH377" s="344">
        <f t="shared" si="91"/>
        <v>7207.2000000000007</v>
      </c>
      <c r="AI377" s="360"/>
      <c r="AJ377" s="406">
        <f t="shared" si="92"/>
        <v>17167.751999999997</v>
      </c>
      <c r="AK377" s="350"/>
      <c r="AL377" s="458">
        <f t="shared" si="93"/>
        <v>23908.499999999996</v>
      </c>
      <c r="AM377" s="495"/>
      <c r="AN377" s="288">
        <v>7464.2400000000007</v>
      </c>
      <c r="AO377" s="288"/>
      <c r="AP377" s="288">
        <v>16632</v>
      </c>
      <c r="AQ377" s="288"/>
      <c r="AR377" s="469">
        <f t="shared" si="94"/>
        <v>0</v>
      </c>
      <c r="AS377" s="288"/>
      <c r="AT377" s="290">
        <v>22.61</v>
      </c>
      <c r="AU377" s="291">
        <f t="shared" si="99"/>
        <v>14244.3</v>
      </c>
      <c r="AV377" s="292"/>
      <c r="AW377" s="271" t="e">
        <f>AT377/#REF!</f>
        <v>#REF!</v>
      </c>
    </row>
    <row r="378" spans="1:49" ht="14.45" customHeight="1" x14ac:dyDescent="0.2">
      <c r="A378" s="286">
        <v>377</v>
      </c>
      <c r="B378" s="255">
        <v>364</v>
      </c>
      <c r="C378" s="256">
        <v>235</v>
      </c>
      <c r="D378" s="257">
        <v>302</v>
      </c>
      <c r="E378" s="258">
        <v>227</v>
      </c>
      <c r="F378" s="259" t="s">
        <v>191</v>
      </c>
      <c r="G378" s="47">
        <v>24</v>
      </c>
      <c r="H378" s="47" t="s">
        <v>632</v>
      </c>
      <c r="I378" s="303">
        <v>2279</v>
      </c>
      <c r="J378" s="424" t="s">
        <v>1396</v>
      </c>
      <c r="K378" s="438">
        <v>0</v>
      </c>
      <c r="L378" s="438"/>
      <c r="M378" s="90" t="s">
        <v>896</v>
      </c>
      <c r="N378" s="90"/>
      <c r="O378" s="90" t="s">
        <v>192</v>
      </c>
      <c r="P378" s="90" t="s">
        <v>10</v>
      </c>
      <c r="Q378" s="274">
        <v>18</v>
      </c>
      <c r="R378" s="287">
        <v>36</v>
      </c>
      <c r="S378" s="287">
        <f t="shared" si="96"/>
        <v>45</v>
      </c>
      <c r="T378" s="287">
        <f t="shared" si="97"/>
        <v>45</v>
      </c>
      <c r="U378" s="287">
        <v>45</v>
      </c>
      <c r="V378" s="287">
        <v>45</v>
      </c>
      <c r="W378" s="287">
        <v>24.07</v>
      </c>
      <c r="X378" s="344">
        <v>34.9</v>
      </c>
      <c r="Y378" s="399">
        <v>41.2</v>
      </c>
      <c r="Z378" s="287">
        <f>'SKLOP B'!J11</f>
        <v>0</v>
      </c>
      <c r="AA378" s="287">
        <v>24.07</v>
      </c>
      <c r="AB378" s="287">
        <v>1.4</v>
      </c>
      <c r="AC378" s="287">
        <f t="shared" si="98"/>
        <v>33.700000000000003</v>
      </c>
      <c r="AD378" s="287">
        <v>1.1499999999999999</v>
      </c>
      <c r="AE378" s="371">
        <v>40.134999999999998</v>
      </c>
      <c r="AF378" s="287">
        <v>1.1499999999999999</v>
      </c>
      <c r="AG378" s="371">
        <f t="shared" si="90"/>
        <v>47.38</v>
      </c>
      <c r="AH378" s="344">
        <f t="shared" si="91"/>
        <v>606.6</v>
      </c>
      <c r="AI378" s="360"/>
      <c r="AJ378" s="406">
        <f t="shared" si="92"/>
        <v>1444.86</v>
      </c>
      <c r="AK378" s="350"/>
      <c r="AL378" s="458">
        <f t="shared" si="93"/>
        <v>2132.1</v>
      </c>
      <c r="AM378" s="495"/>
      <c r="AN378" s="288">
        <v>628.19999999999993</v>
      </c>
      <c r="AO378" s="288"/>
      <c r="AP378" s="288">
        <v>1483.2</v>
      </c>
      <c r="AQ378" s="288"/>
      <c r="AR378" s="469">
        <f t="shared" si="94"/>
        <v>0</v>
      </c>
      <c r="AS378" s="288"/>
      <c r="AT378" s="290">
        <v>26.84</v>
      </c>
      <c r="AU378" s="291">
        <f t="shared" si="99"/>
        <v>1207.8</v>
      </c>
      <c r="AV378" s="292"/>
      <c r="AW378" s="271" t="e">
        <f>AT378/#REF!</f>
        <v>#REF!</v>
      </c>
    </row>
    <row r="379" spans="1:49" ht="14.45" customHeight="1" x14ac:dyDescent="0.2">
      <c r="A379" s="286">
        <v>378</v>
      </c>
      <c r="B379" s="255">
        <v>365</v>
      </c>
      <c r="C379" s="256">
        <v>236</v>
      </c>
      <c r="D379" s="257">
        <v>303</v>
      </c>
      <c r="E379" s="258">
        <v>228</v>
      </c>
      <c r="F379" s="259" t="s">
        <v>191</v>
      </c>
      <c r="G379" s="47">
        <v>24</v>
      </c>
      <c r="H379" s="47" t="s">
        <v>632</v>
      </c>
      <c r="I379" s="303">
        <v>2660</v>
      </c>
      <c r="J379" s="424" t="s">
        <v>1397</v>
      </c>
      <c r="K379" s="438">
        <v>0</v>
      </c>
      <c r="L379" s="438"/>
      <c r="M379" s="90" t="s">
        <v>897</v>
      </c>
      <c r="N379" s="90"/>
      <c r="O379" s="90" t="s">
        <v>192</v>
      </c>
      <c r="P379" s="90" t="s">
        <v>10</v>
      </c>
      <c r="Q379" s="274">
        <v>252</v>
      </c>
      <c r="R379" s="287">
        <v>504</v>
      </c>
      <c r="S379" s="287">
        <f t="shared" si="96"/>
        <v>630</v>
      </c>
      <c r="T379" s="287">
        <f t="shared" si="97"/>
        <v>630</v>
      </c>
      <c r="U379" s="287">
        <v>630</v>
      </c>
      <c r="V379" s="287">
        <v>630</v>
      </c>
      <c r="W379" s="287">
        <v>31.31</v>
      </c>
      <c r="X379" s="344">
        <v>45.4</v>
      </c>
      <c r="Y379" s="399">
        <v>41.4</v>
      </c>
      <c r="Z379" s="287">
        <f>'SKLOP B'!J12</f>
        <v>0</v>
      </c>
      <c r="AA379" s="287">
        <v>31.31</v>
      </c>
      <c r="AB379" s="287">
        <v>1.4</v>
      </c>
      <c r="AC379" s="287">
        <f t="shared" si="98"/>
        <v>43.83</v>
      </c>
      <c r="AD379" s="287">
        <v>1.1499999999999999</v>
      </c>
      <c r="AE379" s="371">
        <v>52.209999999999994</v>
      </c>
      <c r="AF379" s="287">
        <v>1.1499999999999999</v>
      </c>
      <c r="AG379" s="371">
        <f t="shared" si="90"/>
        <v>47.609999999999992</v>
      </c>
      <c r="AH379" s="344">
        <f t="shared" si="91"/>
        <v>11045.16</v>
      </c>
      <c r="AI379" s="360"/>
      <c r="AJ379" s="406">
        <f t="shared" si="92"/>
        <v>26313.839999999997</v>
      </c>
      <c r="AK379" s="350"/>
      <c r="AL379" s="458">
        <f t="shared" si="93"/>
        <v>29994.299999999996</v>
      </c>
      <c r="AM379" s="495"/>
      <c r="AN379" s="288">
        <v>11440.8</v>
      </c>
      <c r="AO379" s="288"/>
      <c r="AP379" s="288">
        <v>20865.599999999999</v>
      </c>
      <c r="AQ379" s="288"/>
      <c r="AR379" s="469">
        <f t="shared" si="94"/>
        <v>0</v>
      </c>
      <c r="AS379" s="288"/>
      <c r="AT379" s="290">
        <v>34.68</v>
      </c>
      <c r="AU379" s="291">
        <f t="shared" si="99"/>
        <v>21848.400000000001</v>
      </c>
      <c r="AV379" s="292"/>
      <c r="AW379" s="271" t="e">
        <f>AT379/#REF!</f>
        <v>#REF!</v>
      </c>
    </row>
    <row r="380" spans="1:49" ht="14.45" customHeight="1" x14ac:dyDescent="0.2">
      <c r="A380" s="286">
        <v>379</v>
      </c>
      <c r="B380" s="255">
        <v>366</v>
      </c>
      <c r="C380" s="256">
        <v>237</v>
      </c>
      <c r="D380" s="257">
        <v>304</v>
      </c>
      <c r="E380" s="258">
        <v>229</v>
      </c>
      <c r="F380" s="259" t="s">
        <v>191</v>
      </c>
      <c r="G380" s="47">
        <v>24</v>
      </c>
      <c r="H380" s="47" t="s">
        <v>632</v>
      </c>
      <c r="I380" s="303">
        <v>3972</v>
      </c>
      <c r="J380" s="424" t="s">
        <v>1398</v>
      </c>
      <c r="K380" s="438">
        <v>0</v>
      </c>
      <c r="L380" s="438"/>
      <c r="M380" s="90" t="s">
        <v>898</v>
      </c>
      <c r="N380" s="90"/>
      <c r="O380" s="90" t="s">
        <v>192</v>
      </c>
      <c r="P380" s="90" t="s">
        <v>10</v>
      </c>
      <c r="Q380" s="274">
        <v>48</v>
      </c>
      <c r="R380" s="287">
        <v>96</v>
      </c>
      <c r="S380" s="287">
        <f t="shared" si="96"/>
        <v>120</v>
      </c>
      <c r="T380" s="287">
        <f t="shared" si="97"/>
        <v>120</v>
      </c>
      <c r="U380" s="287">
        <v>120</v>
      </c>
      <c r="V380" s="287">
        <v>120</v>
      </c>
      <c r="W380" s="287">
        <v>44.14</v>
      </c>
      <c r="X380" s="344">
        <v>64.63</v>
      </c>
      <c r="Y380" s="399">
        <v>60.5</v>
      </c>
      <c r="Z380" s="287">
        <f>'SKLOP B'!J13</f>
        <v>0</v>
      </c>
      <c r="AA380" s="287">
        <v>44.14</v>
      </c>
      <c r="AB380" s="287">
        <v>1.4</v>
      </c>
      <c r="AC380" s="287">
        <f t="shared" si="98"/>
        <v>61.8</v>
      </c>
      <c r="AD380" s="287">
        <v>1.1499999999999999</v>
      </c>
      <c r="AE380" s="371">
        <v>74.324499999999986</v>
      </c>
      <c r="AF380" s="287">
        <v>1.1499999999999999</v>
      </c>
      <c r="AG380" s="371">
        <f t="shared" si="90"/>
        <v>69.574999999999989</v>
      </c>
      <c r="AH380" s="344">
        <f t="shared" si="91"/>
        <v>2966.3999999999996</v>
      </c>
      <c r="AI380" s="360"/>
      <c r="AJ380" s="406">
        <f t="shared" si="92"/>
        <v>7135.1519999999982</v>
      </c>
      <c r="AK380" s="350"/>
      <c r="AL380" s="458">
        <f t="shared" si="93"/>
        <v>8348.9999999999982</v>
      </c>
      <c r="AM380" s="495"/>
      <c r="AN380" s="288">
        <v>3102.24</v>
      </c>
      <c r="AO380" s="288"/>
      <c r="AP380" s="288">
        <v>5808</v>
      </c>
      <c r="AQ380" s="288"/>
      <c r="AR380" s="469">
        <f t="shared" si="94"/>
        <v>0</v>
      </c>
      <c r="AS380" s="288"/>
      <c r="AT380" s="290">
        <v>44.38</v>
      </c>
      <c r="AU380" s="291">
        <f t="shared" si="99"/>
        <v>5325.6</v>
      </c>
      <c r="AV380" s="292"/>
      <c r="AW380" s="271" t="e">
        <f>AT380/#REF!</f>
        <v>#REF!</v>
      </c>
    </row>
    <row r="381" spans="1:49" ht="14.45" customHeight="1" x14ac:dyDescent="0.2">
      <c r="A381" s="286">
        <v>380</v>
      </c>
      <c r="B381" s="255">
        <v>367</v>
      </c>
      <c r="C381" s="260"/>
      <c r="D381" s="257">
        <v>305</v>
      </c>
      <c r="E381" s="258"/>
      <c r="F381" s="263" t="s">
        <v>191</v>
      </c>
      <c r="G381" s="47">
        <v>24</v>
      </c>
      <c r="H381" s="47" t="s">
        <v>632</v>
      </c>
      <c r="I381" s="435">
        <v>2316</v>
      </c>
      <c r="J381" s="276">
        <v>600018610</v>
      </c>
      <c r="K381" s="438">
        <v>0</v>
      </c>
      <c r="L381" s="438"/>
      <c r="M381" s="51" t="s">
        <v>1623</v>
      </c>
      <c r="N381" s="259"/>
      <c r="O381" s="259" t="s">
        <v>192</v>
      </c>
      <c r="P381" s="259" t="s">
        <v>10</v>
      </c>
      <c r="Q381" s="264">
        <v>80</v>
      </c>
      <c r="R381" s="287">
        <v>160</v>
      </c>
      <c r="S381" s="287">
        <f t="shared" si="96"/>
        <v>200</v>
      </c>
      <c r="T381" s="287">
        <f t="shared" si="97"/>
        <v>200</v>
      </c>
      <c r="U381" s="287">
        <v>200</v>
      </c>
      <c r="V381" s="287">
        <v>200</v>
      </c>
      <c r="W381" s="287">
        <v>56.66</v>
      </c>
      <c r="X381" s="344">
        <v>82.95</v>
      </c>
      <c r="Y381" s="399">
        <v>81.5</v>
      </c>
      <c r="Z381" s="287">
        <f>'SKLOP B'!J14</f>
        <v>0</v>
      </c>
      <c r="AA381" s="287">
        <v>56.66</v>
      </c>
      <c r="AB381" s="287">
        <v>1.4</v>
      </c>
      <c r="AC381" s="287">
        <f t="shared" si="98"/>
        <v>79.319999999999993</v>
      </c>
      <c r="AD381" s="287">
        <v>1.1499999999999999</v>
      </c>
      <c r="AE381" s="371">
        <v>95.392499999999998</v>
      </c>
      <c r="AF381" s="287">
        <v>1.1499999999999999</v>
      </c>
      <c r="AG381" s="371">
        <f t="shared" si="90"/>
        <v>93.724999999999994</v>
      </c>
      <c r="AH381" s="344">
        <f t="shared" si="91"/>
        <v>6345.5999999999995</v>
      </c>
      <c r="AI381" s="360"/>
      <c r="AJ381" s="406">
        <f t="shared" si="92"/>
        <v>15262.8</v>
      </c>
      <c r="AK381" s="350"/>
      <c r="AL381" s="458">
        <f t="shared" si="93"/>
        <v>18745</v>
      </c>
      <c r="AM381" s="495"/>
      <c r="AN381" s="288">
        <v>6636</v>
      </c>
      <c r="AO381" s="288"/>
      <c r="AP381" s="288">
        <v>13040</v>
      </c>
      <c r="AQ381" s="288"/>
      <c r="AR381" s="469">
        <f t="shared" si="94"/>
        <v>0</v>
      </c>
      <c r="AS381" s="288"/>
      <c r="AT381" s="290">
        <v>58.52</v>
      </c>
      <c r="AU381" s="291">
        <f t="shared" si="99"/>
        <v>11704</v>
      </c>
      <c r="AV381" s="292"/>
      <c r="AW381" s="271" t="e">
        <f>AT381/#REF!</f>
        <v>#REF!</v>
      </c>
    </row>
    <row r="382" spans="1:49" ht="14.45" customHeight="1" x14ac:dyDescent="0.2">
      <c r="A382" s="286">
        <v>381</v>
      </c>
      <c r="B382" s="255">
        <v>368</v>
      </c>
      <c r="C382" s="256">
        <v>238</v>
      </c>
      <c r="D382" s="257">
        <v>306</v>
      </c>
      <c r="E382" s="258">
        <v>230</v>
      </c>
      <c r="F382" s="259" t="s">
        <v>191</v>
      </c>
      <c r="G382" s="47">
        <v>24</v>
      </c>
      <c r="H382" s="47" t="s">
        <v>632</v>
      </c>
      <c r="I382" s="303">
        <v>9060</v>
      </c>
      <c r="J382" s="424" t="s">
        <v>1399</v>
      </c>
      <c r="K382" s="438">
        <v>0</v>
      </c>
      <c r="L382" s="438"/>
      <c r="M382" s="90" t="s">
        <v>899</v>
      </c>
      <c r="N382" s="259"/>
      <c r="O382" s="259" t="s">
        <v>192</v>
      </c>
      <c r="P382" s="259" t="s">
        <v>10</v>
      </c>
      <c r="Q382" s="274">
        <v>18</v>
      </c>
      <c r="R382" s="287">
        <v>36</v>
      </c>
      <c r="S382" s="287">
        <f t="shared" si="96"/>
        <v>45</v>
      </c>
      <c r="T382" s="287">
        <f t="shared" si="97"/>
        <v>45</v>
      </c>
      <c r="U382" s="287">
        <v>45</v>
      </c>
      <c r="V382" s="287">
        <v>45</v>
      </c>
      <c r="W382" s="287">
        <v>71.17</v>
      </c>
      <c r="X382" s="344">
        <v>104.18</v>
      </c>
      <c r="Y382" s="399">
        <v>92.2</v>
      </c>
      <c r="Z382" s="287">
        <f>'SKLOP B'!J15</f>
        <v>0</v>
      </c>
      <c r="AA382" s="287">
        <v>71.17</v>
      </c>
      <c r="AB382" s="287">
        <v>1.4</v>
      </c>
      <c r="AC382" s="287">
        <f t="shared" si="98"/>
        <v>99.64</v>
      </c>
      <c r="AD382" s="287">
        <v>1.1499999999999999</v>
      </c>
      <c r="AE382" s="371">
        <v>119.807</v>
      </c>
      <c r="AF382" s="287">
        <v>1.1499999999999999</v>
      </c>
      <c r="AG382" s="371">
        <f t="shared" si="90"/>
        <v>106.03</v>
      </c>
      <c r="AH382" s="344">
        <f t="shared" si="91"/>
        <v>1793.52</v>
      </c>
      <c r="AI382" s="360"/>
      <c r="AJ382" s="406">
        <f t="shared" si="92"/>
        <v>4313.0519999999997</v>
      </c>
      <c r="AK382" s="350"/>
      <c r="AL382" s="458">
        <f t="shared" si="93"/>
        <v>4771.3500000000004</v>
      </c>
      <c r="AM382" s="495"/>
      <c r="AN382" s="288">
        <v>1875.2400000000002</v>
      </c>
      <c r="AO382" s="288"/>
      <c r="AP382" s="288">
        <v>3319.2000000000003</v>
      </c>
      <c r="AQ382" s="288"/>
      <c r="AR382" s="469">
        <f t="shared" si="94"/>
        <v>0</v>
      </c>
      <c r="AS382" s="288"/>
      <c r="AT382" s="290">
        <v>71.989999999999995</v>
      </c>
      <c r="AU382" s="291">
        <f t="shared" si="99"/>
        <v>3239.5499999999997</v>
      </c>
      <c r="AV382" s="292"/>
      <c r="AW382" s="271" t="e">
        <f>AT382/#REF!</f>
        <v>#REF!</v>
      </c>
    </row>
    <row r="383" spans="1:49" ht="14.45" customHeight="1" x14ac:dyDescent="0.2">
      <c r="A383" s="286">
        <v>382</v>
      </c>
      <c r="B383" s="255">
        <v>369</v>
      </c>
      <c r="C383" s="256">
        <v>239</v>
      </c>
      <c r="D383" s="257">
        <v>307</v>
      </c>
      <c r="E383" s="258">
        <v>231</v>
      </c>
      <c r="F383" s="259" t="s">
        <v>193</v>
      </c>
      <c r="G383" s="47">
        <v>24</v>
      </c>
      <c r="H383" s="47" t="s">
        <v>632</v>
      </c>
      <c r="I383" s="303">
        <v>9133</v>
      </c>
      <c r="J383" s="424" t="s">
        <v>1400</v>
      </c>
      <c r="K383" s="438">
        <v>0</v>
      </c>
      <c r="L383" s="438"/>
      <c r="M383" s="90" t="s">
        <v>900</v>
      </c>
      <c r="N383" s="259"/>
      <c r="O383" s="259" t="s">
        <v>192</v>
      </c>
      <c r="P383" s="259" t="s">
        <v>10</v>
      </c>
      <c r="Q383" s="274">
        <v>12</v>
      </c>
      <c r="R383" s="287">
        <v>24</v>
      </c>
      <c r="S383" s="287">
        <f t="shared" si="96"/>
        <v>30</v>
      </c>
      <c r="T383" s="287">
        <f t="shared" si="97"/>
        <v>30</v>
      </c>
      <c r="U383" s="287">
        <v>30</v>
      </c>
      <c r="V383" s="287">
        <v>30</v>
      </c>
      <c r="W383" s="287">
        <v>109.35</v>
      </c>
      <c r="X383" s="344">
        <v>152.45599999999999</v>
      </c>
      <c r="Y383" s="399">
        <v>135</v>
      </c>
      <c r="Z383" s="287">
        <f>'SKLOP B'!J16</f>
        <v>0</v>
      </c>
      <c r="AA383" s="287">
        <v>109.35</v>
      </c>
      <c r="AB383" s="287">
        <v>1.4</v>
      </c>
      <c r="AC383" s="287">
        <f t="shared" si="98"/>
        <v>153.09</v>
      </c>
      <c r="AD383" s="287">
        <v>1.1499999999999999</v>
      </c>
      <c r="AE383" s="371">
        <v>175.32439999999997</v>
      </c>
      <c r="AF383" s="287">
        <v>1.1499999999999999</v>
      </c>
      <c r="AG383" s="371">
        <f t="shared" si="90"/>
        <v>155.25</v>
      </c>
      <c r="AH383" s="344">
        <f t="shared" si="91"/>
        <v>1837.08</v>
      </c>
      <c r="AI383" s="360"/>
      <c r="AJ383" s="406">
        <f t="shared" si="92"/>
        <v>4207.7855999999992</v>
      </c>
      <c r="AK383" s="350"/>
      <c r="AL383" s="458">
        <f t="shared" si="93"/>
        <v>4657.5</v>
      </c>
      <c r="AM383" s="495"/>
      <c r="AN383" s="288">
        <v>1829.4719999999998</v>
      </c>
      <c r="AO383" s="288"/>
      <c r="AP383" s="288">
        <v>3240</v>
      </c>
      <c r="AQ383" s="288"/>
      <c r="AR383" s="469">
        <f t="shared" si="94"/>
        <v>0</v>
      </c>
      <c r="AS383" s="288"/>
      <c r="AT383" s="290">
        <v>122.82</v>
      </c>
      <c r="AU383" s="291">
        <f t="shared" si="99"/>
        <v>3684.6</v>
      </c>
      <c r="AV383" s="292"/>
      <c r="AW383" s="271" t="e">
        <f>AT383/#REF!</f>
        <v>#REF!</v>
      </c>
    </row>
    <row r="384" spans="1:49" ht="14.45" customHeight="1" x14ac:dyDescent="0.2">
      <c r="A384" s="286">
        <v>383</v>
      </c>
      <c r="B384" s="255">
        <v>370</v>
      </c>
      <c r="C384" s="256"/>
      <c r="D384" s="257">
        <v>308</v>
      </c>
      <c r="E384" s="258"/>
      <c r="F384" s="263" t="s">
        <v>191</v>
      </c>
      <c r="G384" s="47">
        <v>24</v>
      </c>
      <c r="H384" s="47" t="s">
        <v>632</v>
      </c>
      <c r="I384" s="303">
        <v>9766</v>
      </c>
      <c r="J384" s="424">
        <v>600019200</v>
      </c>
      <c r="K384" s="438">
        <v>0</v>
      </c>
      <c r="L384" s="438"/>
      <c r="M384" s="51" t="s">
        <v>1622</v>
      </c>
      <c r="N384" s="259"/>
      <c r="O384" s="259" t="s">
        <v>192</v>
      </c>
      <c r="P384" s="259" t="s">
        <v>10</v>
      </c>
      <c r="Q384" s="264">
        <v>6</v>
      </c>
      <c r="R384" s="287">
        <v>12</v>
      </c>
      <c r="S384" s="287">
        <f t="shared" si="96"/>
        <v>15</v>
      </c>
      <c r="T384" s="287">
        <f t="shared" si="97"/>
        <v>15</v>
      </c>
      <c r="U384" s="287">
        <v>15</v>
      </c>
      <c r="V384" s="287">
        <v>15</v>
      </c>
      <c r="W384" s="287">
        <v>145.91999999999999</v>
      </c>
      <c r="X384" s="344">
        <v>226.613</v>
      </c>
      <c r="Y384" s="399">
        <v>210</v>
      </c>
      <c r="Z384" s="287">
        <f>'SKLOP B'!J17</f>
        <v>0</v>
      </c>
      <c r="AA384" s="287">
        <v>145.91999999999999</v>
      </c>
      <c r="AB384" s="287">
        <v>1.4</v>
      </c>
      <c r="AC384" s="287">
        <f t="shared" si="98"/>
        <v>204.29</v>
      </c>
      <c r="AD384" s="287">
        <v>1.1499999999999999</v>
      </c>
      <c r="AE384" s="371">
        <v>260.60494999999997</v>
      </c>
      <c r="AF384" s="287">
        <v>1.1499999999999999</v>
      </c>
      <c r="AG384" s="371">
        <f t="shared" si="90"/>
        <v>241.49999999999997</v>
      </c>
      <c r="AH384" s="344">
        <f t="shared" si="91"/>
        <v>1225.74</v>
      </c>
      <c r="AI384" s="360"/>
      <c r="AJ384" s="406">
        <f t="shared" si="92"/>
        <v>3127.2593999999999</v>
      </c>
      <c r="AK384" s="350"/>
      <c r="AL384" s="458">
        <f t="shared" si="93"/>
        <v>3622.4999999999995</v>
      </c>
      <c r="AM384" s="495"/>
      <c r="AN384" s="288">
        <v>1359.6779999999999</v>
      </c>
      <c r="AO384" s="288"/>
      <c r="AP384" s="288">
        <v>2520</v>
      </c>
      <c r="AQ384" s="288"/>
      <c r="AR384" s="469">
        <f t="shared" si="94"/>
        <v>0</v>
      </c>
      <c r="AS384" s="288"/>
      <c r="AT384" s="290">
        <v>174.2</v>
      </c>
      <c r="AU384" s="291">
        <f t="shared" si="99"/>
        <v>2613</v>
      </c>
      <c r="AV384" s="292"/>
      <c r="AW384" s="271" t="e">
        <f>AT384/#REF!</f>
        <v>#REF!</v>
      </c>
    </row>
    <row r="385" spans="1:49" ht="14.45" customHeight="1" x14ac:dyDescent="0.2">
      <c r="A385" s="286">
        <v>384</v>
      </c>
      <c r="B385" s="255">
        <v>371</v>
      </c>
      <c r="C385" s="256"/>
      <c r="D385" s="257"/>
      <c r="E385" s="258"/>
      <c r="F385" s="263" t="s">
        <v>191</v>
      </c>
      <c r="G385" s="47">
        <v>24</v>
      </c>
      <c r="H385" s="47" t="s">
        <v>632</v>
      </c>
      <c r="I385" s="435">
        <v>9172</v>
      </c>
      <c r="J385" s="276">
        <v>600447200</v>
      </c>
      <c r="K385" s="438">
        <v>0</v>
      </c>
      <c r="L385" s="438"/>
      <c r="M385" s="436" t="s">
        <v>1725</v>
      </c>
      <c r="N385" s="259"/>
      <c r="O385" s="259" t="s">
        <v>192</v>
      </c>
      <c r="P385" s="259" t="s">
        <v>15</v>
      </c>
      <c r="Q385" s="274">
        <v>1</v>
      </c>
      <c r="R385" s="287">
        <v>2</v>
      </c>
      <c r="S385" s="287">
        <f t="shared" si="96"/>
        <v>2.5</v>
      </c>
      <c r="T385" s="287">
        <f t="shared" si="97"/>
        <v>3</v>
      </c>
      <c r="U385" s="287">
        <v>3</v>
      </c>
      <c r="V385" s="287">
        <v>3</v>
      </c>
      <c r="W385" s="287">
        <v>1.7</v>
      </c>
      <c r="X385" s="344">
        <v>2.33</v>
      </c>
      <c r="Y385" s="399">
        <v>12</v>
      </c>
      <c r="Z385" s="287">
        <f>'SKLOP B'!J18</f>
        <v>0</v>
      </c>
      <c r="AA385" s="287">
        <v>1.7</v>
      </c>
      <c r="AB385" s="287">
        <v>1.4</v>
      </c>
      <c r="AC385" s="287">
        <f t="shared" si="98"/>
        <v>2.38</v>
      </c>
      <c r="AD385" s="287">
        <v>1.1499999999999999</v>
      </c>
      <c r="AE385" s="371">
        <v>2.6795</v>
      </c>
      <c r="AF385" s="287">
        <v>1.1499999999999999</v>
      </c>
      <c r="AG385" s="371">
        <f t="shared" si="90"/>
        <v>13.799999999999999</v>
      </c>
      <c r="AH385" s="344">
        <f t="shared" si="91"/>
        <v>2.38</v>
      </c>
      <c r="AI385" s="360"/>
      <c r="AJ385" s="406">
        <f t="shared" si="92"/>
        <v>5.359</v>
      </c>
      <c r="AK385" s="351"/>
      <c r="AL385" s="458">
        <f t="shared" si="93"/>
        <v>41.4</v>
      </c>
      <c r="AM385" s="495"/>
      <c r="AN385" s="288">
        <v>2.33</v>
      </c>
      <c r="AO385" s="288"/>
      <c r="AP385" s="288">
        <v>24</v>
      </c>
      <c r="AQ385" s="288"/>
      <c r="AR385" s="469">
        <f t="shared" si="94"/>
        <v>0</v>
      </c>
      <c r="AS385" s="288"/>
      <c r="AT385" s="290">
        <v>18.059999999999999</v>
      </c>
      <c r="AU385" s="291">
        <f t="shared" si="99"/>
        <v>54.179999999999993</v>
      </c>
      <c r="AV385" s="292"/>
      <c r="AW385" s="271" t="e">
        <f>AT385/#REF!</f>
        <v>#REF!</v>
      </c>
    </row>
    <row r="386" spans="1:49" ht="14.45" customHeight="1" x14ac:dyDescent="0.2">
      <c r="A386" s="286">
        <v>385</v>
      </c>
      <c r="B386" s="255">
        <v>372</v>
      </c>
      <c r="C386" s="256"/>
      <c r="D386" s="257"/>
      <c r="E386" s="258"/>
      <c r="F386" s="263" t="s">
        <v>191</v>
      </c>
      <c r="G386" s="47">
        <v>24</v>
      </c>
      <c r="H386" s="47" t="s">
        <v>632</v>
      </c>
      <c r="I386" s="435"/>
      <c r="J386" s="276">
        <v>600447400</v>
      </c>
      <c r="K386" s="438">
        <v>0</v>
      </c>
      <c r="L386" s="438"/>
      <c r="M386" s="436" t="s">
        <v>1728</v>
      </c>
      <c r="N386" s="259"/>
      <c r="O386" s="259" t="s">
        <v>192</v>
      </c>
      <c r="P386" s="259" t="s">
        <v>15</v>
      </c>
      <c r="Q386" s="274">
        <v>5</v>
      </c>
      <c r="R386" s="287">
        <v>10</v>
      </c>
      <c r="S386" s="287">
        <f t="shared" si="96"/>
        <v>12.5</v>
      </c>
      <c r="T386" s="287">
        <f t="shared" si="97"/>
        <v>13</v>
      </c>
      <c r="U386" s="287">
        <v>13</v>
      </c>
      <c r="V386" s="287">
        <v>13</v>
      </c>
      <c r="W386" s="287">
        <v>2.15</v>
      </c>
      <c r="X386" s="344">
        <v>2.44</v>
      </c>
      <c r="Y386" s="399">
        <v>12.5</v>
      </c>
      <c r="Z386" s="287">
        <f>'SKLOP B'!J19</f>
        <v>0</v>
      </c>
      <c r="AA386" s="287">
        <v>2.15</v>
      </c>
      <c r="AB386" s="287">
        <v>1.4</v>
      </c>
      <c r="AC386" s="287">
        <f t="shared" si="98"/>
        <v>3.01</v>
      </c>
      <c r="AD386" s="287">
        <v>1.1499999999999999</v>
      </c>
      <c r="AE386" s="371">
        <v>2.8059999999999996</v>
      </c>
      <c r="AF386" s="287">
        <v>1.1499999999999999</v>
      </c>
      <c r="AG386" s="371">
        <f t="shared" si="90"/>
        <v>14.374999999999998</v>
      </c>
      <c r="AH386" s="344">
        <f t="shared" si="91"/>
        <v>15.049999999999999</v>
      </c>
      <c r="AI386" s="360"/>
      <c r="AJ386" s="406">
        <f t="shared" si="92"/>
        <v>28.059999999999995</v>
      </c>
      <c r="AK386" s="350"/>
      <c r="AL386" s="458">
        <f t="shared" si="93"/>
        <v>186.87499999999997</v>
      </c>
      <c r="AM386" s="495"/>
      <c r="AN386" s="288">
        <v>12.2</v>
      </c>
      <c r="AO386" s="288"/>
      <c r="AP386" s="288">
        <v>125</v>
      </c>
      <c r="AQ386" s="288"/>
      <c r="AR386" s="469">
        <f t="shared" si="94"/>
        <v>0</v>
      </c>
      <c r="AS386" s="288"/>
      <c r="AT386" s="290">
        <v>23.07</v>
      </c>
      <c r="AU386" s="291">
        <f t="shared" si="99"/>
        <v>299.91000000000003</v>
      </c>
      <c r="AV386" s="292"/>
      <c r="AW386" s="271" t="e">
        <f>AT386/#REF!</f>
        <v>#REF!</v>
      </c>
    </row>
    <row r="387" spans="1:49" ht="14.45" customHeight="1" x14ac:dyDescent="0.2">
      <c r="A387" s="286">
        <v>386</v>
      </c>
      <c r="B387" s="255">
        <v>373</v>
      </c>
      <c r="C387" s="256"/>
      <c r="D387" s="257"/>
      <c r="E387" s="258"/>
      <c r="F387" s="263" t="s">
        <v>191</v>
      </c>
      <c r="G387" s="47">
        <v>24</v>
      </c>
      <c r="H387" s="47" t="s">
        <v>632</v>
      </c>
      <c r="I387" s="435">
        <v>9118</v>
      </c>
      <c r="J387" s="276">
        <v>600452400</v>
      </c>
      <c r="K387" s="438">
        <v>0</v>
      </c>
      <c r="L387" s="438"/>
      <c r="M387" s="436" t="s">
        <v>1726</v>
      </c>
      <c r="N387" s="259"/>
      <c r="O387" s="259" t="s">
        <v>192</v>
      </c>
      <c r="P387" s="259" t="s">
        <v>15</v>
      </c>
      <c r="Q387" s="274">
        <v>3</v>
      </c>
      <c r="R387" s="287">
        <v>6</v>
      </c>
      <c r="S387" s="287">
        <f t="shared" si="96"/>
        <v>7.5</v>
      </c>
      <c r="T387" s="287">
        <f t="shared" si="97"/>
        <v>8</v>
      </c>
      <c r="U387" s="287">
        <v>8</v>
      </c>
      <c r="V387" s="287">
        <v>8</v>
      </c>
      <c r="W387" s="287">
        <v>7.7</v>
      </c>
      <c r="X387" s="344">
        <v>8.74</v>
      </c>
      <c r="Y387" s="399">
        <v>24.5</v>
      </c>
      <c r="Z387" s="287">
        <f>'SKLOP B'!J20</f>
        <v>0</v>
      </c>
      <c r="AA387" s="287">
        <v>7.7</v>
      </c>
      <c r="AB387" s="287">
        <v>1.4</v>
      </c>
      <c r="AC387" s="287">
        <f t="shared" si="98"/>
        <v>10.78</v>
      </c>
      <c r="AD387" s="287">
        <v>1.1499999999999999</v>
      </c>
      <c r="AE387" s="371">
        <v>10.051</v>
      </c>
      <c r="AF387" s="287">
        <v>1.1499999999999999</v>
      </c>
      <c r="AG387" s="371">
        <f t="shared" si="90"/>
        <v>28.174999999999997</v>
      </c>
      <c r="AH387" s="344">
        <f t="shared" si="91"/>
        <v>32.339999999999996</v>
      </c>
      <c r="AI387" s="360"/>
      <c r="AJ387" s="406">
        <f t="shared" si="92"/>
        <v>60.305999999999997</v>
      </c>
      <c r="AK387" s="351"/>
      <c r="AL387" s="458">
        <f t="shared" si="93"/>
        <v>225.39999999999998</v>
      </c>
      <c r="AM387" s="495"/>
      <c r="AN387" s="288">
        <v>26.22</v>
      </c>
      <c r="AO387" s="288"/>
      <c r="AP387" s="288">
        <v>147</v>
      </c>
      <c r="AQ387" s="288"/>
      <c r="AR387" s="469">
        <f t="shared" si="94"/>
        <v>0</v>
      </c>
      <c r="AS387" s="288"/>
      <c r="AT387" s="290">
        <v>107.24</v>
      </c>
      <c r="AU387" s="291">
        <f t="shared" si="99"/>
        <v>857.92</v>
      </c>
      <c r="AV387" s="292"/>
      <c r="AW387" s="271" t="e">
        <f>AT387/#REF!</f>
        <v>#REF!</v>
      </c>
    </row>
    <row r="388" spans="1:49" ht="14.45" customHeight="1" x14ac:dyDescent="0.2">
      <c r="A388" s="286">
        <v>387</v>
      </c>
      <c r="B388" s="255">
        <v>374</v>
      </c>
      <c r="C388" s="256"/>
      <c r="D388" s="257"/>
      <c r="E388" s="258"/>
      <c r="F388" s="263" t="s">
        <v>191</v>
      </c>
      <c r="G388" s="47">
        <v>24</v>
      </c>
      <c r="H388" s="47" t="s">
        <v>632</v>
      </c>
      <c r="I388" s="435">
        <v>9140</v>
      </c>
      <c r="J388" s="276">
        <v>600453800</v>
      </c>
      <c r="K388" s="438">
        <v>0</v>
      </c>
      <c r="L388" s="438"/>
      <c r="M388" s="436" t="s">
        <v>1727</v>
      </c>
      <c r="N388" s="259"/>
      <c r="O388" s="259" t="s">
        <v>192</v>
      </c>
      <c r="P388" s="259" t="s">
        <v>15</v>
      </c>
      <c r="Q388" s="274">
        <v>5</v>
      </c>
      <c r="R388" s="287">
        <v>10</v>
      </c>
      <c r="S388" s="287">
        <f t="shared" si="96"/>
        <v>12.5</v>
      </c>
      <c r="T388" s="287">
        <f t="shared" si="97"/>
        <v>13</v>
      </c>
      <c r="U388" s="287">
        <v>13</v>
      </c>
      <c r="V388" s="287">
        <v>13</v>
      </c>
      <c r="W388" s="287">
        <v>11.69</v>
      </c>
      <c r="X388" s="344">
        <v>13.25</v>
      </c>
      <c r="Y388" s="399">
        <v>36</v>
      </c>
      <c r="Z388" s="287">
        <f>'SKLOP B'!J21</f>
        <v>0</v>
      </c>
      <c r="AA388" s="287">
        <v>11.69</v>
      </c>
      <c r="AB388" s="287">
        <v>1.4</v>
      </c>
      <c r="AC388" s="287">
        <f t="shared" si="98"/>
        <v>16.37</v>
      </c>
      <c r="AD388" s="287">
        <v>1.1499999999999999</v>
      </c>
      <c r="AE388" s="371">
        <v>15.237499999999999</v>
      </c>
      <c r="AF388" s="287">
        <v>1.1499999999999999</v>
      </c>
      <c r="AG388" s="371">
        <f t="shared" si="90"/>
        <v>41.4</v>
      </c>
      <c r="AH388" s="344">
        <f t="shared" si="91"/>
        <v>81.850000000000009</v>
      </c>
      <c r="AI388" s="360"/>
      <c r="AJ388" s="406">
        <f t="shared" si="92"/>
        <v>152.375</v>
      </c>
      <c r="AK388" s="351"/>
      <c r="AL388" s="458">
        <f t="shared" si="93"/>
        <v>538.19999999999993</v>
      </c>
      <c r="AM388" s="495"/>
      <c r="AN388" s="288">
        <v>66.25</v>
      </c>
      <c r="AO388" s="288"/>
      <c r="AP388" s="288">
        <v>360</v>
      </c>
      <c r="AQ388" s="288"/>
      <c r="AR388" s="469">
        <f t="shared" si="94"/>
        <v>0</v>
      </c>
      <c r="AS388" s="288"/>
      <c r="AT388" s="290">
        <v>136.55000000000001</v>
      </c>
      <c r="AU388" s="291">
        <f t="shared" si="99"/>
        <v>1775.15</v>
      </c>
      <c r="AV388" s="292"/>
      <c r="AW388" s="271" t="e">
        <f>AT388/#REF!</f>
        <v>#REF!</v>
      </c>
    </row>
    <row r="389" spans="1:49" ht="14.45" customHeight="1" x14ac:dyDescent="0.2">
      <c r="A389" s="286">
        <v>388</v>
      </c>
      <c r="B389" s="255">
        <v>375</v>
      </c>
      <c r="C389" s="256">
        <v>240</v>
      </c>
      <c r="D389" s="257">
        <v>309</v>
      </c>
      <c r="E389" s="258">
        <v>235</v>
      </c>
      <c r="F389" s="259" t="s">
        <v>194</v>
      </c>
      <c r="G389" s="47">
        <v>25</v>
      </c>
      <c r="H389" s="47" t="s">
        <v>901</v>
      </c>
      <c r="I389" s="303">
        <v>3919</v>
      </c>
      <c r="J389" s="424"/>
      <c r="K389" s="438">
        <v>0</v>
      </c>
      <c r="L389" s="438"/>
      <c r="M389" s="90" t="s">
        <v>1616</v>
      </c>
      <c r="N389" s="259"/>
      <c r="O389" s="259" t="s">
        <v>192</v>
      </c>
      <c r="P389" s="259" t="s">
        <v>15</v>
      </c>
      <c r="Q389" s="274">
        <v>20</v>
      </c>
      <c r="R389" s="287">
        <v>40</v>
      </c>
      <c r="S389" s="287">
        <f t="shared" si="96"/>
        <v>50</v>
      </c>
      <c r="T389" s="287">
        <f t="shared" si="97"/>
        <v>50</v>
      </c>
      <c r="U389" s="287">
        <v>50</v>
      </c>
      <c r="V389" s="287">
        <v>50</v>
      </c>
      <c r="W389" s="287">
        <v>23.07</v>
      </c>
      <c r="X389" s="344">
        <v>33.06</v>
      </c>
      <c r="Y389" s="399">
        <v>16.3</v>
      </c>
      <c r="Z389" s="287">
        <f>'SKLOP B'!J22</f>
        <v>0</v>
      </c>
      <c r="AA389" s="287">
        <v>23.07</v>
      </c>
      <c r="AB389" s="287">
        <v>1.4</v>
      </c>
      <c r="AC389" s="287">
        <f t="shared" si="98"/>
        <v>32.299999999999997</v>
      </c>
      <c r="AD389" s="287">
        <v>1.1499999999999999</v>
      </c>
      <c r="AE389" s="371">
        <v>38.018999999999998</v>
      </c>
      <c r="AF389" s="287">
        <v>1.1499999999999999</v>
      </c>
      <c r="AG389" s="371">
        <f t="shared" si="90"/>
        <v>18.745000000000001</v>
      </c>
      <c r="AH389" s="344">
        <f t="shared" si="91"/>
        <v>646</v>
      </c>
      <c r="AI389" s="360"/>
      <c r="AJ389" s="406">
        <f t="shared" si="92"/>
        <v>1520.76</v>
      </c>
      <c r="AK389" s="350"/>
      <c r="AL389" s="458">
        <f t="shared" si="93"/>
        <v>937.25</v>
      </c>
      <c r="AM389" s="495"/>
      <c r="AN389" s="288">
        <v>661.2</v>
      </c>
      <c r="AO389" s="288"/>
      <c r="AP389" s="288">
        <v>652</v>
      </c>
      <c r="AQ389" s="288"/>
      <c r="AR389" s="469">
        <f t="shared" si="94"/>
        <v>0</v>
      </c>
      <c r="AS389" s="288"/>
      <c r="AT389" s="290">
        <v>23.07</v>
      </c>
      <c r="AU389" s="291">
        <f t="shared" si="99"/>
        <v>1153.5</v>
      </c>
      <c r="AV389" s="292"/>
      <c r="AW389" s="271" t="e">
        <f>AT389/#REF!</f>
        <v>#REF!</v>
      </c>
    </row>
    <row r="390" spans="1:49" ht="14.45" customHeight="1" x14ac:dyDescent="0.2">
      <c r="A390" s="286">
        <v>389</v>
      </c>
      <c r="B390" s="255">
        <v>376</v>
      </c>
      <c r="C390" s="256">
        <v>241</v>
      </c>
      <c r="D390" s="257">
        <v>310</v>
      </c>
      <c r="E390" s="258">
        <v>236</v>
      </c>
      <c r="F390" s="259" t="s">
        <v>191</v>
      </c>
      <c r="G390" s="47">
        <v>25</v>
      </c>
      <c r="H390" s="47" t="s">
        <v>901</v>
      </c>
      <c r="I390" s="303">
        <v>3869</v>
      </c>
      <c r="J390" s="424" t="s">
        <v>195</v>
      </c>
      <c r="K390" s="438">
        <v>0</v>
      </c>
      <c r="L390" s="438"/>
      <c r="M390" s="90" t="s">
        <v>1680</v>
      </c>
      <c r="N390" s="259"/>
      <c r="O390" s="259" t="s">
        <v>192</v>
      </c>
      <c r="P390" s="259" t="s">
        <v>15</v>
      </c>
      <c r="Q390" s="274">
        <v>5</v>
      </c>
      <c r="R390" s="287">
        <v>10</v>
      </c>
      <c r="S390" s="287">
        <f t="shared" si="96"/>
        <v>12.5</v>
      </c>
      <c r="T390" s="287">
        <f t="shared" si="97"/>
        <v>13</v>
      </c>
      <c r="U390" s="287">
        <v>13</v>
      </c>
      <c r="V390" s="287">
        <v>13</v>
      </c>
      <c r="W390" s="287">
        <v>27.06</v>
      </c>
      <c r="X390" s="344">
        <v>43.6</v>
      </c>
      <c r="Y390" s="399">
        <v>20.7</v>
      </c>
      <c r="Z390" s="287">
        <f>'SKLOP B'!J23</f>
        <v>0</v>
      </c>
      <c r="AA390" s="287">
        <v>27.06</v>
      </c>
      <c r="AB390" s="287">
        <v>1.4</v>
      </c>
      <c r="AC390" s="287">
        <f t="shared" si="98"/>
        <v>37.880000000000003</v>
      </c>
      <c r="AD390" s="287">
        <v>1.1499999999999999</v>
      </c>
      <c r="AE390" s="371">
        <v>50.14</v>
      </c>
      <c r="AF390" s="287">
        <v>1.1499999999999999</v>
      </c>
      <c r="AG390" s="371">
        <f t="shared" si="90"/>
        <v>23.804999999999996</v>
      </c>
      <c r="AH390" s="344">
        <f t="shared" si="91"/>
        <v>189.4</v>
      </c>
      <c r="AI390" s="360"/>
      <c r="AJ390" s="406">
        <f t="shared" si="92"/>
        <v>501.4</v>
      </c>
      <c r="AK390" s="350"/>
      <c r="AL390" s="458">
        <f t="shared" si="93"/>
        <v>309.46499999999997</v>
      </c>
      <c r="AM390" s="495"/>
      <c r="AN390" s="288">
        <v>218</v>
      </c>
      <c r="AO390" s="288"/>
      <c r="AP390" s="288">
        <v>207</v>
      </c>
      <c r="AQ390" s="288"/>
      <c r="AR390" s="469">
        <f t="shared" si="94"/>
        <v>0</v>
      </c>
      <c r="AS390" s="288"/>
      <c r="AT390" s="290">
        <v>27.06</v>
      </c>
      <c r="AU390" s="291">
        <f t="shared" si="99"/>
        <v>351.78</v>
      </c>
      <c r="AV390" s="292"/>
      <c r="AW390" s="271" t="e">
        <f>AT390/#REF!</f>
        <v>#REF!</v>
      </c>
    </row>
    <row r="391" spans="1:49" ht="14.45" customHeight="1" x14ac:dyDescent="0.2">
      <c r="A391" s="286">
        <v>390</v>
      </c>
      <c r="B391" s="255">
        <v>377</v>
      </c>
      <c r="C391" s="256">
        <v>242</v>
      </c>
      <c r="D391" s="257">
        <v>311</v>
      </c>
      <c r="E391" s="258">
        <v>237</v>
      </c>
      <c r="F391" s="259" t="s">
        <v>191</v>
      </c>
      <c r="G391" s="47">
        <v>25</v>
      </c>
      <c r="H391" s="47" t="s">
        <v>901</v>
      </c>
      <c r="I391" s="303">
        <v>4001</v>
      </c>
      <c r="J391" s="424" t="s">
        <v>196</v>
      </c>
      <c r="K391" s="438">
        <v>0</v>
      </c>
      <c r="L391" s="438"/>
      <c r="M391" s="90" t="s">
        <v>1681</v>
      </c>
      <c r="N391" s="259"/>
      <c r="O391" s="259" t="s">
        <v>192</v>
      </c>
      <c r="P391" s="259" t="s">
        <v>15</v>
      </c>
      <c r="Q391" s="264">
        <v>12</v>
      </c>
      <c r="R391" s="287">
        <v>24</v>
      </c>
      <c r="S391" s="287">
        <f t="shared" si="96"/>
        <v>30</v>
      </c>
      <c r="T391" s="287">
        <f t="shared" si="97"/>
        <v>30</v>
      </c>
      <c r="U391" s="287">
        <v>30</v>
      </c>
      <c r="V391" s="287">
        <v>30</v>
      </c>
      <c r="W391" s="287">
        <v>35.479999999999997</v>
      </c>
      <c r="X391" s="344">
        <v>60.81</v>
      </c>
      <c r="Y391" s="399">
        <v>21.7</v>
      </c>
      <c r="Z391" s="287">
        <f>'SKLOP B'!J24</f>
        <v>0</v>
      </c>
      <c r="AA391" s="287">
        <v>35.479999999999997</v>
      </c>
      <c r="AB391" s="287">
        <v>1.4</v>
      </c>
      <c r="AC391" s="287">
        <f t="shared" si="98"/>
        <v>49.67</v>
      </c>
      <c r="AD391" s="287">
        <v>1.1499999999999999</v>
      </c>
      <c r="AE391" s="371">
        <v>69.9315</v>
      </c>
      <c r="AF391" s="287">
        <v>1.1499999999999999</v>
      </c>
      <c r="AG391" s="371">
        <f t="shared" si="90"/>
        <v>24.954999999999998</v>
      </c>
      <c r="AH391" s="344">
        <f t="shared" si="91"/>
        <v>596.04</v>
      </c>
      <c r="AI391" s="360"/>
      <c r="AJ391" s="406">
        <f t="shared" si="92"/>
        <v>1678.356</v>
      </c>
      <c r="AK391" s="350"/>
      <c r="AL391" s="458">
        <f t="shared" si="93"/>
        <v>748.65</v>
      </c>
      <c r="AM391" s="495"/>
      <c r="AN391" s="288">
        <v>729.72</v>
      </c>
      <c r="AO391" s="288"/>
      <c r="AP391" s="288">
        <v>520.79999999999995</v>
      </c>
      <c r="AQ391" s="288"/>
      <c r="AR391" s="469">
        <f t="shared" si="94"/>
        <v>0</v>
      </c>
      <c r="AS391" s="288"/>
      <c r="AT391" s="290">
        <v>35.479999999999997</v>
      </c>
      <c r="AU391" s="291">
        <f t="shared" si="99"/>
        <v>1064.3999999999999</v>
      </c>
      <c r="AV391" s="292"/>
      <c r="AW391" s="271" t="e">
        <f>AT391/#REF!</f>
        <v>#REF!</v>
      </c>
    </row>
    <row r="392" spans="1:49" ht="14.45" customHeight="1" x14ac:dyDescent="0.2">
      <c r="A392" s="286">
        <v>391</v>
      </c>
      <c r="B392" s="255">
        <v>378</v>
      </c>
      <c r="C392" s="256">
        <v>243</v>
      </c>
      <c r="D392" s="257">
        <v>312</v>
      </c>
      <c r="E392" s="258">
        <v>238</v>
      </c>
      <c r="F392" s="259" t="s">
        <v>191</v>
      </c>
      <c r="G392" s="47">
        <v>25</v>
      </c>
      <c r="H392" s="47" t="s">
        <v>901</v>
      </c>
      <c r="I392" s="303">
        <v>9102</v>
      </c>
      <c r="J392" s="424" t="s">
        <v>197</v>
      </c>
      <c r="K392" s="438">
        <v>0</v>
      </c>
      <c r="L392" s="438"/>
      <c r="M392" s="90" t="s">
        <v>1682</v>
      </c>
      <c r="N392" s="259"/>
      <c r="O392" s="259" t="s">
        <v>192</v>
      </c>
      <c r="P392" s="259" t="s">
        <v>15</v>
      </c>
      <c r="Q392" s="264">
        <v>7</v>
      </c>
      <c r="R392" s="287">
        <v>14</v>
      </c>
      <c r="S392" s="287">
        <f t="shared" si="96"/>
        <v>17.5</v>
      </c>
      <c r="T392" s="287">
        <f t="shared" si="97"/>
        <v>18</v>
      </c>
      <c r="U392" s="287">
        <v>18</v>
      </c>
      <c r="V392" s="287">
        <v>18</v>
      </c>
      <c r="W392" s="287">
        <v>49.88</v>
      </c>
      <c r="X392" s="344">
        <v>93.35</v>
      </c>
      <c r="Y392" s="399">
        <v>37.799999999999997</v>
      </c>
      <c r="Z392" s="287">
        <f>'SKLOP B'!J25</f>
        <v>0</v>
      </c>
      <c r="AA392" s="287">
        <v>49.88</v>
      </c>
      <c r="AB392" s="287">
        <v>1.4</v>
      </c>
      <c r="AC392" s="287">
        <f t="shared" si="98"/>
        <v>69.83</v>
      </c>
      <c r="AD392" s="287">
        <v>1.1499999999999999</v>
      </c>
      <c r="AE392" s="371">
        <v>107.35249999999999</v>
      </c>
      <c r="AF392" s="287">
        <v>1.1499999999999999</v>
      </c>
      <c r="AG392" s="371">
        <f t="shared" si="90"/>
        <v>43.469999999999992</v>
      </c>
      <c r="AH392" s="344">
        <f t="shared" si="91"/>
        <v>488.81</v>
      </c>
      <c r="AI392" s="360"/>
      <c r="AJ392" s="406">
        <f t="shared" si="92"/>
        <v>1502.9349999999999</v>
      </c>
      <c r="AK392" s="350"/>
      <c r="AL392" s="458">
        <f t="shared" si="93"/>
        <v>782.45999999999981</v>
      </c>
      <c r="AM392" s="495"/>
      <c r="AN392" s="288">
        <v>653.44999999999993</v>
      </c>
      <c r="AO392" s="288"/>
      <c r="AP392" s="288">
        <v>529.19999999999993</v>
      </c>
      <c r="AQ392" s="288"/>
      <c r="AR392" s="469">
        <f t="shared" si="94"/>
        <v>0</v>
      </c>
      <c r="AS392" s="288"/>
      <c r="AT392" s="290">
        <v>49.88</v>
      </c>
      <c r="AU392" s="291">
        <f t="shared" si="99"/>
        <v>897.84</v>
      </c>
      <c r="AV392" s="292"/>
      <c r="AW392" s="271" t="e">
        <f>AT392/#REF!</f>
        <v>#REF!</v>
      </c>
    </row>
    <row r="393" spans="1:49" ht="14.45" customHeight="1" x14ac:dyDescent="0.2">
      <c r="A393" s="286">
        <v>392</v>
      </c>
      <c r="B393" s="255"/>
      <c r="C393" s="256">
        <v>243</v>
      </c>
      <c r="D393" s="257">
        <v>312</v>
      </c>
      <c r="E393" s="258">
        <v>238</v>
      </c>
      <c r="F393" s="259" t="s">
        <v>191</v>
      </c>
      <c r="G393" s="47">
        <v>25</v>
      </c>
      <c r="H393" s="47" t="s">
        <v>901</v>
      </c>
      <c r="I393" s="303">
        <v>9751</v>
      </c>
      <c r="J393" s="424" t="s">
        <v>197</v>
      </c>
      <c r="K393" s="438">
        <v>0</v>
      </c>
      <c r="L393" s="438"/>
      <c r="M393" s="90" t="s">
        <v>1683</v>
      </c>
      <c r="N393" s="259"/>
      <c r="O393" s="259" t="s">
        <v>192</v>
      </c>
      <c r="P393" s="259" t="s">
        <v>15</v>
      </c>
      <c r="Q393" s="264">
        <v>1</v>
      </c>
      <c r="R393" s="287">
        <v>2</v>
      </c>
      <c r="S393" s="287">
        <f t="shared" si="96"/>
        <v>2.5</v>
      </c>
      <c r="T393" s="287">
        <f t="shared" si="97"/>
        <v>3</v>
      </c>
      <c r="U393" s="287">
        <v>3</v>
      </c>
      <c r="V393" s="287">
        <v>3</v>
      </c>
      <c r="W393" s="287">
        <v>79.09</v>
      </c>
      <c r="X393" s="344">
        <v>113.83</v>
      </c>
      <c r="Y393" s="399">
        <v>53.8</v>
      </c>
      <c r="Z393" s="287">
        <f>'SKLOP B'!J26</f>
        <v>0</v>
      </c>
      <c r="AA393" s="287">
        <v>79.09</v>
      </c>
      <c r="AB393" s="287">
        <v>1.4</v>
      </c>
      <c r="AC393" s="287">
        <f t="shared" si="98"/>
        <v>110.73</v>
      </c>
      <c r="AD393" s="287">
        <v>1.1499999999999999</v>
      </c>
      <c r="AE393" s="371">
        <v>130.90449999999998</v>
      </c>
      <c r="AF393" s="287">
        <v>1.1499999999999999</v>
      </c>
      <c r="AG393" s="371">
        <f t="shared" si="90"/>
        <v>61.86999999999999</v>
      </c>
      <c r="AH393" s="344">
        <f t="shared" si="91"/>
        <v>110.73</v>
      </c>
      <c r="AI393" s="360"/>
      <c r="AJ393" s="406">
        <f t="shared" si="92"/>
        <v>261.80899999999997</v>
      </c>
      <c r="AK393" s="350"/>
      <c r="AL393" s="458">
        <f t="shared" si="93"/>
        <v>185.60999999999996</v>
      </c>
      <c r="AM393" s="495"/>
      <c r="AN393" s="288">
        <v>113.83</v>
      </c>
      <c r="AO393" s="288"/>
      <c r="AP393" s="288">
        <v>107.6</v>
      </c>
      <c r="AQ393" s="288"/>
      <c r="AR393" s="469">
        <f t="shared" si="94"/>
        <v>0</v>
      </c>
      <c r="AS393" s="288"/>
      <c r="AT393" s="290">
        <v>49.88</v>
      </c>
      <c r="AU393" s="291">
        <f t="shared" si="99"/>
        <v>149.64000000000001</v>
      </c>
      <c r="AV393" s="292"/>
      <c r="AW393" s="271" t="e">
        <f>AT393/#REF!</f>
        <v>#REF!</v>
      </c>
    </row>
    <row r="394" spans="1:49" ht="14.45" customHeight="1" x14ac:dyDescent="0.2">
      <c r="A394" s="286">
        <v>393</v>
      </c>
      <c r="B394" s="255">
        <v>379</v>
      </c>
      <c r="C394" s="256">
        <v>244</v>
      </c>
      <c r="D394" s="257">
        <v>313</v>
      </c>
      <c r="E394" s="258">
        <v>240</v>
      </c>
      <c r="F394" s="259" t="s">
        <v>191</v>
      </c>
      <c r="G394" s="20">
        <v>26</v>
      </c>
      <c r="H394" s="47" t="s">
        <v>662</v>
      </c>
      <c r="I394" s="260">
        <v>3661</v>
      </c>
      <c r="J394" s="261" t="s">
        <v>1401</v>
      </c>
      <c r="K394" s="286">
        <v>0</v>
      </c>
      <c r="L394" s="286"/>
      <c r="M394" s="259" t="s">
        <v>902</v>
      </c>
      <c r="N394" s="259"/>
      <c r="O394" s="259" t="s">
        <v>192</v>
      </c>
      <c r="P394" s="259" t="s">
        <v>15</v>
      </c>
      <c r="Q394" s="274">
        <v>3</v>
      </c>
      <c r="R394" s="287">
        <v>6</v>
      </c>
      <c r="S394" s="287">
        <f t="shared" si="96"/>
        <v>7.5</v>
      </c>
      <c r="T394" s="287">
        <f t="shared" si="97"/>
        <v>8</v>
      </c>
      <c r="U394" s="287">
        <v>8</v>
      </c>
      <c r="V394" s="287">
        <v>8</v>
      </c>
      <c r="W394" s="287">
        <v>44.38</v>
      </c>
      <c r="X394" s="344">
        <v>63.81</v>
      </c>
      <c r="Y394" s="399">
        <v>57.55</v>
      </c>
      <c r="Z394" s="287">
        <f>'SKLOP B'!J27</f>
        <v>0</v>
      </c>
      <c r="AA394" s="287">
        <v>44.38</v>
      </c>
      <c r="AB394" s="287">
        <v>1.4</v>
      </c>
      <c r="AC394" s="287">
        <f t="shared" si="98"/>
        <v>62.13</v>
      </c>
      <c r="AD394" s="287">
        <v>1.1499999999999999</v>
      </c>
      <c r="AE394" s="371">
        <v>73.381500000000003</v>
      </c>
      <c r="AF394" s="287">
        <v>1.1499999999999999</v>
      </c>
      <c r="AG394" s="371">
        <f t="shared" si="90"/>
        <v>66.18249999999999</v>
      </c>
      <c r="AH394" s="344">
        <f t="shared" si="91"/>
        <v>186.39000000000001</v>
      </c>
      <c r="AI394" s="360"/>
      <c r="AJ394" s="406">
        <f t="shared" si="92"/>
        <v>440.28899999999999</v>
      </c>
      <c r="AK394" s="350"/>
      <c r="AL394" s="458">
        <f t="shared" si="93"/>
        <v>529.45999999999992</v>
      </c>
      <c r="AM394" s="495"/>
      <c r="AN394" s="288">
        <v>191.43</v>
      </c>
      <c r="AO394" s="288"/>
      <c r="AP394" s="288">
        <v>345.29999999999995</v>
      </c>
      <c r="AQ394" s="288"/>
      <c r="AR394" s="469">
        <f t="shared" si="94"/>
        <v>0</v>
      </c>
      <c r="AS394" s="288"/>
      <c r="AT394" s="290">
        <v>44.38</v>
      </c>
      <c r="AU394" s="291">
        <f t="shared" si="99"/>
        <v>355.04</v>
      </c>
      <c r="AV394" s="292"/>
      <c r="AW394" s="271" t="e">
        <f>AT394/#REF!</f>
        <v>#REF!</v>
      </c>
    </row>
    <row r="395" spans="1:49" ht="14.45" customHeight="1" x14ac:dyDescent="0.2">
      <c r="A395" s="286">
        <v>394</v>
      </c>
      <c r="B395" s="255">
        <v>380</v>
      </c>
      <c r="C395" s="256">
        <v>245</v>
      </c>
      <c r="D395" s="257">
        <v>314</v>
      </c>
      <c r="E395" s="258">
        <v>241</v>
      </c>
      <c r="F395" s="259" t="s">
        <v>191</v>
      </c>
      <c r="G395" s="20">
        <v>26</v>
      </c>
      <c r="H395" s="47" t="s">
        <v>662</v>
      </c>
      <c r="I395" s="260">
        <v>2114</v>
      </c>
      <c r="J395" s="261" t="s">
        <v>198</v>
      </c>
      <c r="K395" s="286">
        <v>0</v>
      </c>
      <c r="L395" s="286"/>
      <c r="M395" s="259" t="s">
        <v>903</v>
      </c>
      <c r="N395" s="259"/>
      <c r="O395" s="259" t="s">
        <v>192</v>
      </c>
      <c r="P395" s="259" t="s">
        <v>15</v>
      </c>
      <c r="Q395" s="274">
        <v>3</v>
      </c>
      <c r="R395" s="287">
        <v>6</v>
      </c>
      <c r="S395" s="287">
        <f t="shared" si="96"/>
        <v>7.5</v>
      </c>
      <c r="T395" s="287">
        <f t="shared" si="97"/>
        <v>8</v>
      </c>
      <c r="U395" s="287">
        <v>8</v>
      </c>
      <c r="V395" s="287">
        <v>8</v>
      </c>
      <c r="W395" s="287">
        <v>46.01</v>
      </c>
      <c r="X395" s="344">
        <v>66.17</v>
      </c>
      <c r="Y395" s="399">
        <v>62.49</v>
      </c>
      <c r="Z395" s="287">
        <f>'SKLOP B'!J28</f>
        <v>0</v>
      </c>
      <c r="AA395" s="287">
        <v>46.01</v>
      </c>
      <c r="AB395" s="287">
        <v>1.4</v>
      </c>
      <c r="AC395" s="287">
        <f t="shared" si="98"/>
        <v>64.41</v>
      </c>
      <c r="AD395" s="287">
        <v>1.1499999999999999</v>
      </c>
      <c r="AE395" s="371">
        <v>76.095500000000001</v>
      </c>
      <c r="AF395" s="287">
        <v>1.1499999999999999</v>
      </c>
      <c r="AG395" s="371">
        <f t="shared" si="90"/>
        <v>71.863500000000002</v>
      </c>
      <c r="AH395" s="344">
        <f t="shared" si="91"/>
        <v>193.23</v>
      </c>
      <c r="AI395" s="360"/>
      <c r="AJ395" s="406">
        <f t="shared" si="92"/>
        <v>456.57299999999998</v>
      </c>
      <c r="AK395" s="350"/>
      <c r="AL395" s="458">
        <f t="shared" si="93"/>
        <v>574.90800000000002</v>
      </c>
      <c r="AM395" s="495"/>
      <c r="AN395" s="288">
        <v>198.51</v>
      </c>
      <c r="AO395" s="288"/>
      <c r="AP395" s="288">
        <v>374.94</v>
      </c>
      <c r="AQ395" s="288"/>
      <c r="AR395" s="469">
        <f t="shared" si="94"/>
        <v>0</v>
      </c>
      <c r="AS395" s="288"/>
      <c r="AT395" s="290">
        <v>46.01</v>
      </c>
      <c r="AU395" s="291">
        <f t="shared" si="99"/>
        <v>368.08</v>
      </c>
      <c r="AV395" s="292"/>
      <c r="AW395" s="271" t="e">
        <f>AT395/#REF!</f>
        <v>#REF!</v>
      </c>
    </row>
    <row r="396" spans="1:49" ht="14.45" customHeight="1" x14ac:dyDescent="0.2">
      <c r="A396" s="286">
        <v>395</v>
      </c>
      <c r="B396" s="255">
        <v>381</v>
      </c>
      <c r="C396" s="256">
        <v>246</v>
      </c>
      <c r="D396" s="257">
        <v>315</v>
      </c>
      <c r="E396" s="258">
        <v>242</v>
      </c>
      <c r="F396" s="259" t="s">
        <v>191</v>
      </c>
      <c r="G396" s="47">
        <v>26</v>
      </c>
      <c r="H396" s="47" t="s">
        <v>662</v>
      </c>
      <c r="I396" s="303">
        <v>2628</v>
      </c>
      <c r="J396" s="424" t="s">
        <v>199</v>
      </c>
      <c r="K396" s="438">
        <v>0</v>
      </c>
      <c r="L396" s="438"/>
      <c r="M396" s="90" t="s">
        <v>904</v>
      </c>
      <c r="N396" s="259"/>
      <c r="O396" s="259" t="s">
        <v>192</v>
      </c>
      <c r="P396" s="259" t="s">
        <v>15</v>
      </c>
      <c r="Q396" s="274">
        <v>1</v>
      </c>
      <c r="R396" s="287">
        <v>2</v>
      </c>
      <c r="S396" s="287">
        <f t="shared" si="96"/>
        <v>2.5</v>
      </c>
      <c r="T396" s="287">
        <f t="shared" si="97"/>
        <v>3</v>
      </c>
      <c r="U396" s="287">
        <v>3</v>
      </c>
      <c r="V396" s="287">
        <v>3</v>
      </c>
      <c r="W396" s="287">
        <v>65.12</v>
      </c>
      <c r="X396" s="344">
        <v>93.62</v>
      </c>
      <c r="Y396" s="399">
        <v>77.650000000000006</v>
      </c>
      <c r="Z396" s="287">
        <f>'SKLOP B'!J29</f>
        <v>0</v>
      </c>
      <c r="AA396" s="287">
        <v>65.12</v>
      </c>
      <c r="AB396" s="287">
        <v>1.4</v>
      </c>
      <c r="AC396" s="287">
        <f t="shared" si="98"/>
        <v>91.17</v>
      </c>
      <c r="AD396" s="287">
        <v>1.1499999999999999</v>
      </c>
      <c r="AE396" s="371">
        <v>107.663</v>
      </c>
      <c r="AF396" s="287">
        <v>1.1499999999999999</v>
      </c>
      <c r="AG396" s="371">
        <f t="shared" si="90"/>
        <v>89.297499999999999</v>
      </c>
      <c r="AH396" s="344">
        <f t="shared" si="91"/>
        <v>91.17</v>
      </c>
      <c r="AI396" s="360"/>
      <c r="AJ396" s="406">
        <f t="shared" si="92"/>
        <v>215.32599999999999</v>
      </c>
      <c r="AK396" s="350"/>
      <c r="AL396" s="458">
        <f t="shared" si="93"/>
        <v>267.89249999999998</v>
      </c>
      <c r="AM396" s="495"/>
      <c r="AN396" s="288">
        <v>93.62</v>
      </c>
      <c r="AO396" s="288"/>
      <c r="AP396" s="288">
        <v>155.30000000000001</v>
      </c>
      <c r="AQ396" s="288"/>
      <c r="AR396" s="469">
        <f t="shared" si="94"/>
        <v>0</v>
      </c>
      <c r="AS396" s="288"/>
      <c r="AT396" s="290">
        <v>65.12</v>
      </c>
      <c r="AU396" s="291">
        <f t="shared" si="99"/>
        <v>195.36</v>
      </c>
      <c r="AV396" s="292"/>
      <c r="AW396" s="271" t="e">
        <f>AT396/#REF!</f>
        <v>#REF!</v>
      </c>
    </row>
    <row r="397" spans="1:49" ht="14.45" customHeight="1" x14ac:dyDescent="0.2">
      <c r="A397" s="286">
        <v>396</v>
      </c>
      <c r="B397" s="255">
        <v>382</v>
      </c>
      <c r="C397" s="256">
        <v>247</v>
      </c>
      <c r="D397" s="257">
        <v>316</v>
      </c>
      <c r="E397" s="258">
        <v>243</v>
      </c>
      <c r="F397" s="259" t="s">
        <v>191</v>
      </c>
      <c r="G397" s="47">
        <v>26</v>
      </c>
      <c r="H397" s="47" t="s">
        <v>662</v>
      </c>
      <c r="I397" s="303">
        <v>3985</v>
      </c>
      <c r="J397" s="424" t="s">
        <v>200</v>
      </c>
      <c r="K397" s="438">
        <v>0</v>
      </c>
      <c r="L397" s="438"/>
      <c r="M397" s="90" t="s">
        <v>905</v>
      </c>
      <c r="N397" s="259"/>
      <c r="O397" s="259" t="s">
        <v>192</v>
      </c>
      <c r="P397" s="259" t="s">
        <v>15</v>
      </c>
      <c r="Q397" s="274">
        <v>3</v>
      </c>
      <c r="R397" s="287">
        <v>6</v>
      </c>
      <c r="S397" s="287">
        <f t="shared" si="96"/>
        <v>7.5</v>
      </c>
      <c r="T397" s="287">
        <f t="shared" si="97"/>
        <v>8</v>
      </c>
      <c r="U397" s="287">
        <v>8</v>
      </c>
      <c r="V397" s="287">
        <v>8</v>
      </c>
      <c r="W397" s="287">
        <v>67.83</v>
      </c>
      <c r="X397" s="344">
        <v>97.53</v>
      </c>
      <c r="Y397" s="399">
        <v>85.7</v>
      </c>
      <c r="Z397" s="287">
        <f>'SKLOP B'!J30</f>
        <v>0</v>
      </c>
      <c r="AA397" s="287">
        <v>67.83</v>
      </c>
      <c r="AB397" s="287">
        <v>1.4</v>
      </c>
      <c r="AC397" s="287">
        <f t="shared" si="98"/>
        <v>94.96</v>
      </c>
      <c r="AD397" s="287">
        <v>1.1499999999999999</v>
      </c>
      <c r="AE397" s="371">
        <v>112.15949999999999</v>
      </c>
      <c r="AF397" s="287">
        <v>1.1499999999999999</v>
      </c>
      <c r="AG397" s="371">
        <f t="shared" ref="AG397:AG428" si="100">Y397*AF397</f>
        <v>98.554999999999993</v>
      </c>
      <c r="AH397" s="344">
        <f t="shared" ref="AH397:AH428" si="101">Q397*AC397</f>
        <v>284.88</v>
      </c>
      <c r="AI397" s="360"/>
      <c r="AJ397" s="406">
        <f t="shared" ref="AJ397:AJ428" si="102">R397*AE397</f>
        <v>672.95699999999999</v>
      </c>
      <c r="AK397" s="350"/>
      <c r="AL397" s="458">
        <f t="shared" ref="AL397:AL428" si="103">V397*AG397</f>
        <v>788.43999999999994</v>
      </c>
      <c r="AM397" s="495"/>
      <c r="AN397" s="288">
        <v>292.59000000000003</v>
      </c>
      <c r="AO397" s="288"/>
      <c r="AP397" s="288">
        <v>514.20000000000005</v>
      </c>
      <c r="AQ397" s="288"/>
      <c r="AR397" s="469">
        <f t="shared" si="94"/>
        <v>0</v>
      </c>
      <c r="AS397" s="288"/>
      <c r="AT397" s="290">
        <v>67.83</v>
      </c>
      <c r="AU397" s="291">
        <f t="shared" si="99"/>
        <v>542.64</v>
      </c>
      <c r="AV397" s="292"/>
      <c r="AW397" s="271" t="e">
        <f>AT397/#REF!</f>
        <v>#REF!</v>
      </c>
    </row>
    <row r="398" spans="1:49" ht="14.45" customHeight="1" x14ac:dyDescent="0.2">
      <c r="A398" s="286">
        <v>397</v>
      </c>
      <c r="B398" s="255">
        <v>383</v>
      </c>
      <c r="C398" s="256">
        <v>248</v>
      </c>
      <c r="D398" s="257">
        <v>317</v>
      </c>
      <c r="E398" s="258">
        <v>244</v>
      </c>
      <c r="F398" s="259" t="s">
        <v>191</v>
      </c>
      <c r="G398" s="47">
        <v>26</v>
      </c>
      <c r="H398" s="47" t="s">
        <v>662</v>
      </c>
      <c r="I398" s="303">
        <v>2244</v>
      </c>
      <c r="J398" s="424" t="s">
        <v>201</v>
      </c>
      <c r="K398" s="438">
        <v>0</v>
      </c>
      <c r="L398" s="438"/>
      <c r="M398" s="90" t="s">
        <v>906</v>
      </c>
      <c r="N398" s="259"/>
      <c r="O398" s="259" t="s">
        <v>192</v>
      </c>
      <c r="P398" s="259" t="s">
        <v>15</v>
      </c>
      <c r="Q398" s="274">
        <v>1</v>
      </c>
      <c r="R398" s="287">
        <v>2</v>
      </c>
      <c r="S398" s="287">
        <f t="shared" si="96"/>
        <v>2.5</v>
      </c>
      <c r="T398" s="287">
        <f t="shared" si="97"/>
        <v>3</v>
      </c>
      <c r="U398" s="287">
        <v>3</v>
      </c>
      <c r="V398" s="287">
        <v>3</v>
      </c>
      <c r="W398" s="287">
        <v>102.16</v>
      </c>
      <c r="X398" s="344">
        <v>146.88999999999999</v>
      </c>
      <c r="Y398" s="399">
        <v>112.39</v>
      </c>
      <c r="Z398" s="287">
        <f>'SKLOP B'!J31</f>
        <v>0</v>
      </c>
      <c r="AA398" s="287">
        <v>102.16</v>
      </c>
      <c r="AB398" s="287">
        <v>1.4</v>
      </c>
      <c r="AC398" s="287">
        <f t="shared" si="98"/>
        <v>143.02000000000001</v>
      </c>
      <c r="AD398" s="287">
        <v>1.1499999999999999</v>
      </c>
      <c r="AE398" s="371">
        <v>168.92349999999996</v>
      </c>
      <c r="AF398" s="287">
        <v>1.1499999999999999</v>
      </c>
      <c r="AG398" s="371">
        <f t="shared" si="100"/>
        <v>129.24849999999998</v>
      </c>
      <c r="AH398" s="344">
        <f t="shared" si="101"/>
        <v>143.02000000000001</v>
      </c>
      <c r="AI398" s="360"/>
      <c r="AJ398" s="406">
        <f t="shared" si="102"/>
        <v>337.84699999999992</v>
      </c>
      <c r="AK398" s="350"/>
      <c r="AL398" s="458">
        <f t="shared" si="103"/>
        <v>387.74549999999994</v>
      </c>
      <c r="AM398" s="495"/>
      <c r="AN398" s="288">
        <v>146.88999999999999</v>
      </c>
      <c r="AO398" s="288"/>
      <c r="AP398" s="288">
        <v>224.78</v>
      </c>
      <c r="AQ398" s="288"/>
      <c r="AR398" s="469">
        <f t="shared" ref="AR398:AR429" si="104">V398*Z398</f>
        <v>0</v>
      </c>
      <c r="AS398" s="288"/>
      <c r="AT398" s="290">
        <v>102.16</v>
      </c>
      <c r="AU398" s="291">
        <f t="shared" si="99"/>
        <v>306.48</v>
      </c>
      <c r="AV398" s="292"/>
      <c r="AW398" s="271" t="e">
        <f>AT398/#REF!</f>
        <v>#REF!</v>
      </c>
    </row>
    <row r="399" spans="1:49" ht="14.45" customHeight="1" x14ac:dyDescent="0.2">
      <c r="A399" s="286">
        <v>398</v>
      </c>
      <c r="B399" s="255">
        <v>384</v>
      </c>
      <c r="C399" s="256"/>
      <c r="D399" s="257"/>
      <c r="E399" s="258"/>
      <c r="F399" s="263" t="s">
        <v>191</v>
      </c>
      <c r="G399" s="47">
        <v>26</v>
      </c>
      <c r="H399" s="47" t="s">
        <v>662</v>
      </c>
      <c r="I399" s="435">
        <v>9087</v>
      </c>
      <c r="J399" s="276">
        <v>600026030</v>
      </c>
      <c r="K399" s="438">
        <v>0</v>
      </c>
      <c r="L399" s="438"/>
      <c r="M399" s="436" t="s">
        <v>1624</v>
      </c>
      <c r="N399" s="259"/>
      <c r="O399" s="259" t="s">
        <v>192</v>
      </c>
      <c r="P399" s="259" t="s">
        <v>15</v>
      </c>
      <c r="Q399" s="274">
        <v>1</v>
      </c>
      <c r="R399" s="287">
        <v>2</v>
      </c>
      <c r="S399" s="287">
        <f t="shared" si="96"/>
        <v>2.5</v>
      </c>
      <c r="T399" s="287">
        <f t="shared" si="97"/>
        <v>3</v>
      </c>
      <c r="U399" s="287">
        <v>3</v>
      </c>
      <c r="V399" s="287">
        <v>3</v>
      </c>
      <c r="W399" s="287">
        <v>149.71</v>
      </c>
      <c r="X399" s="344">
        <v>215.25</v>
      </c>
      <c r="Y399" s="399">
        <v>181.24</v>
      </c>
      <c r="Z399" s="287">
        <f>'SKLOP B'!J32</f>
        <v>0</v>
      </c>
      <c r="AA399" s="287">
        <v>149.71</v>
      </c>
      <c r="AB399" s="287">
        <v>1.4</v>
      </c>
      <c r="AC399" s="287">
        <f t="shared" si="98"/>
        <v>209.59</v>
      </c>
      <c r="AD399" s="287">
        <v>1.1499999999999999</v>
      </c>
      <c r="AE399" s="371">
        <v>247.53749999999999</v>
      </c>
      <c r="AF399" s="287">
        <v>1.1499999999999999</v>
      </c>
      <c r="AG399" s="371">
        <f t="shared" si="100"/>
        <v>208.42599999999999</v>
      </c>
      <c r="AH399" s="344">
        <f t="shared" si="101"/>
        <v>209.59</v>
      </c>
      <c r="AI399" s="360"/>
      <c r="AJ399" s="406">
        <f t="shared" si="102"/>
        <v>495.07499999999999</v>
      </c>
      <c r="AK399" s="351"/>
      <c r="AL399" s="458">
        <f t="shared" si="103"/>
        <v>625.27800000000002</v>
      </c>
      <c r="AM399" s="495"/>
      <c r="AN399" s="288">
        <v>215.25</v>
      </c>
      <c r="AO399" s="288"/>
      <c r="AP399" s="288">
        <v>362.48</v>
      </c>
      <c r="AQ399" s="288"/>
      <c r="AR399" s="469">
        <f t="shared" si="104"/>
        <v>0</v>
      </c>
      <c r="AS399" s="288"/>
      <c r="AT399" s="290">
        <v>149.71</v>
      </c>
      <c r="AU399" s="291">
        <f t="shared" si="99"/>
        <v>449.13</v>
      </c>
      <c r="AV399" s="292"/>
      <c r="AW399" s="271" t="e">
        <f>AT399/#REF!</f>
        <v>#REF!</v>
      </c>
    </row>
    <row r="400" spans="1:49" ht="14.45" customHeight="1" x14ac:dyDescent="0.2">
      <c r="A400" s="286">
        <v>399</v>
      </c>
      <c r="B400" s="255">
        <v>385</v>
      </c>
      <c r="C400" s="256"/>
      <c r="D400" s="257"/>
      <c r="E400" s="258"/>
      <c r="F400" s="263" t="s">
        <v>191</v>
      </c>
      <c r="G400" s="47">
        <v>26</v>
      </c>
      <c r="H400" s="47" t="s">
        <v>662</v>
      </c>
      <c r="I400" s="435">
        <v>9080</v>
      </c>
      <c r="J400" s="276">
        <v>600027030</v>
      </c>
      <c r="K400" s="438">
        <v>0</v>
      </c>
      <c r="L400" s="438"/>
      <c r="M400" s="436" t="s">
        <v>1625</v>
      </c>
      <c r="N400" s="259"/>
      <c r="O400" s="259" t="s">
        <v>192</v>
      </c>
      <c r="P400" s="259" t="s">
        <v>15</v>
      </c>
      <c r="Q400" s="264">
        <v>1</v>
      </c>
      <c r="R400" s="287">
        <v>2</v>
      </c>
      <c r="S400" s="287">
        <f t="shared" si="96"/>
        <v>2.5</v>
      </c>
      <c r="T400" s="287">
        <f t="shared" si="97"/>
        <v>3</v>
      </c>
      <c r="U400" s="287">
        <v>3</v>
      </c>
      <c r="V400" s="287">
        <v>3</v>
      </c>
      <c r="W400" s="287">
        <v>192.38</v>
      </c>
      <c r="X400" s="344">
        <v>276.60000000000002</v>
      </c>
      <c r="Y400" s="399">
        <v>240.53</v>
      </c>
      <c r="Z400" s="287">
        <f>'SKLOP B'!J33</f>
        <v>0</v>
      </c>
      <c r="AA400" s="287">
        <v>192.38</v>
      </c>
      <c r="AB400" s="287">
        <v>1.4</v>
      </c>
      <c r="AC400" s="287">
        <f t="shared" si="98"/>
        <v>269.33</v>
      </c>
      <c r="AD400" s="287">
        <v>1.1499999999999999</v>
      </c>
      <c r="AE400" s="371">
        <v>318.08999999999997</v>
      </c>
      <c r="AF400" s="287">
        <v>1.1499999999999999</v>
      </c>
      <c r="AG400" s="371">
        <f t="shared" si="100"/>
        <v>276.60949999999997</v>
      </c>
      <c r="AH400" s="344">
        <f t="shared" si="101"/>
        <v>269.33</v>
      </c>
      <c r="AI400" s="360"/>
      <c r="AJ400" s="406">
        <f t="shared" si="102"/>
        <v>636.17999999999995</v>
      </c>
      <c r="AK400" s="351"/>
      <c r="AL400" s="458">
        <f t="shared" si="103"/>
        <v>829.82849999999985</v>
      </c>
      <c r="AM400" s="495"/>
      <c r="AN400" s="288">
        <v>276.60000000000002</v>
      </c>
      <c r="AO400" s="288"/>
      <c r="AP400" s="288">
        <v>481.06</v>
      </c>
      <c r="AQ400" s="288"/>
      <c r="AR400" s="469">
        <f t="shared" si="104"/>
        <v>0</v>
      </c>
      <c r="AS400" s="288"/>
      <c r="AT400" s="290">
        <v>192.38</v>
      </c>
      <c r="AU400" s="291">
        <f t="shared" si="99"/>
        <v>577.14</v>
      </c>
      <c r="AV400" s="292"/>
      <c r="AW400" s="271" t="e">
        <f>AT400/#REF!</f>
        <v>#REF!</v>
      </c>
    </row>
    <row r="401" spans="1:49" ht="14.45" customHeight="1" x14ac:dyDescent="0.2">
      <c r="A401" s="286">
        <v>400</v>
      </c>
      <c r="B401" s="255">
        <v>386</v>
      </c>
      <c r="C401" s="256">
        <v>267</v>
      </c>
      <c r="D401" s="257">
        <v>353</v>
      </c>
      <c r="E401" s="258">
        <v>246</v>
      </c>
      <c r="F401" s="259" t="s">
        <v>202</v>
      </c>
      <c r="G401" s="47">
        <v>26</v>
      </c>
      <c r="H401" s="47" t="s">
        <v>662</v>
      </c>
      <c r="I401" s="303">
        <v>3364</v>
      </c>
      <c r="J401" s="424" t="s">
        <v>203</v>
      </c>
      <c r="K401" s="438">
        <v>0</v>
      </c>
      <c r="L401" s="438"/>
      <c r="M401" s="90" t="s">
        <v>1647</v>
      </c>
      <c r="N401" s="259"/>
      <c r="O401" s="259" t="s">
        <v>192</v>
      </c>
      <c r="P401" s="259" t="s">
        <v>15</v>
      </c>
      <c r="Q401" s="274">
        <v>2</v>
      </c>
      <c r="R401" s="287">
        <v>4</v>
      </c>
      <c r="S401" s="287">
        <f t="shared" si="96"/>
        <v>5</v>
      </c>
      <c r="T401" s="287">
        <f t="shared" si="97"/>
        <v>5</v>
      </c>
      <c r="U401" s="287">
        <v>5</v>
      </c>
      <c r="V401" s="287">
        <v>5</v>
      </c>
      <c r="W401" s="287">
        <v>40.409999999999997</v>
      </c>
      <c r="X401" s="344">
        <v>58.1</v>
      </c>
      <c r="Y401" s="399">
        <v>58.85</v>
      </c>
      <c r="Z401" s="287">
        <f>'SKLOP B'!J34</f>
        <v>0</v>
      </c>
      <c r="AA401" s="287">
        <v>40.409999999999997</v>
      </c>
      <c r="AB401" s="287">
        <v>1.4</v>
      </c>
      <c r="AC401" s="287">
        <f t="shared" si="98"/>
        <v>56.57</v>
      </c>
      <c r="AD401" s="287">
        <v>1.1499999999999999</v>
      </c>
      <c r="AE401" s="371">
        <v>66.814999999999998</v>
      </c>
      <c r="AF401" s="287">
        <v>1.1499999999999999</v>
      </c>
      <c r="AG401" s="371">
        <f t="shared" si="100"/>
        <v>67.677499999999995</v>
      </c>
      <c r="AH401" s="344">
        <f t="shared" si="101"/>
        <v>113.14</v>
      </c>
      <c r="AI401" s="360"/>
      <c r="AJ401" s="406">
        <f t="shared" si="102"/>
        <v>267.26</v>
      </c>
      <c r="AK401" s="350"/>
      <c r="AL401" s="458">
        <f t="shared" si="103"/>
        <v>338.38749999999999</v>
      </c>
      <c r="AM401" s="495"/>
      <c r="AN401" s="288">
        <v>116.2</v>
      </c>
      <c r="AO401" s="288"/>
      <c r="AP401" s="288">
        <v>235.4</v>
      </c>
      <c r="AQ401" s="288"/>
      <c r="AR401" s="469">
        <f t="shared" si="104"/>
        <v>0</v>
      </c>
      <c r="AS401" s="288"/>
      <c r="AT401" s="290">
        <v>40.409999999999997</v>
      </c>
      <c r="AU401" s="291">
        <f t="shared" si="99"/>
        <v>202.04999999999998</v>
      </c>
      <c r="AV401" s="292"/>
      <c r="AW401" s="271" t="e">
        <f>AT401/#REF!</f>
        <v>#REF!</v>
      </c>
    </row>
    <row r="402" spans="1:49" ht="14.45" customHeight="1" x14ac:dyDescent="0.2">
      <c r="A402" s="286">
        <v>401</v>
      </c>
      <c r="B402" s="255">
        <v>387</v>
      </c>
      <c r="C402" s="256">
        <v>268</v>
      </c>
      <c r="D402" s="257">
        <v>354</v>
      </c>
      <c r="E402" s="258">
        <v>247</v>
      </c>
      <c r="F402" s="259" t="s">
        <v>202</v>
      </c>
      <c r="G402" s="47">
        <v>26</v>
      </c>
      <c r="H402" s="47" t="s">
        <v>662</v>
      </c>
      <c r="I402" s="303">
        <v>2800</v>
      </c>
      <c r="J402" s="424" t="s">
        <v>204</v>
      </c>
      <c r="K402" s="438">
        <v>0</v>
      </c>
      <c r="L402" s="438"/>
      <c r="M402" s="90" t="s">
        <v>1648</v>
      </c>
      <c r="N402" s="259"/>
      <c r="O402" s="259" t="s">
        <v>192</v>
      </c>
      <c r="P402" s="259" t="s">
        <v>15</v>
      </c>
      <c r="Q402" s="274">
        <v>3</v>
      </c>
      <c r="R402" s="287">
        <v>6</v>
      </c>
      <c r="S402" s="287">
        <f t="shared" si="96"/>
        <v>7.5</v>
      </c>
      <c r="T402" s="287">
        <f t="shared" si="97"/>
        <v>8</v>
      </c>
      <c r="U402" s="287">
        <v>8</v>
      </c>
      <c r="V402" s="287">
        <v>8</v>
      </c>
      <c r="W402" s="287">
        <v>50.31</v>
      </c>
      <c r="X402" s="344">
        <v>72.34</v>
      </c>
      <c r="Y402" s="399">
        <v>72.13</v>
      </c>
      <c r="Z402" s="287">
        <f>'SKLOP B'!J35</f>
        <v>0</v>
      </c>
      <c r="AA402" s="287">
        <v>50.31</v>
      </c>
      <c r="AB402" s="287">
        <v>1.4</v>
      </c>
      <c r="AC402" s="287">
        <f t="shared" si="98"/>
        <v>70.430000000000007</v>
      </c>
      <c r="AD402" s="287">
        <v>1.1499999999999999</v>
      </c>
      <c r="AE402" s="371">
        <v>83.191000000000003</v>
      </c>
      <c r="AF402" s="287">
        <v>1.1499999999999999</v>
      </c>
      <c r="AG402" s="371">
        <f t="shared" si="100"/>
        <v>82.949499999999986</v>
      </c>
      <c r="AH402" s="344">
        <f t="shared" si="101"/>
        <v>211.29000000000002</v>
      </c>
      <c r="AI402" s="360"/>
      <c r="AJ402" s="406">
        <f t="shared" si="102"/>
        <v>499.14600000000002</v>
      </c>
      <c r="AK402" s="350"/>
      <c r="AL402" s="458">
        <f t="shared" si="103"/>
        <v>663.59599999999989</v>
      </c>
      <c r="AM402" s="495"/>
      <c r="AN402" s="288">
        <v>217.02</v>
      </c>
      <c r="AO402" s="288"/>
      <c r="AP402" s="288">
        <v>432.78</v>
      </c>
      <c r="AQ402" s="288"/>
      <c r="AR402" s="469">
        <f t="shared" si="104"/>
        <v>0</v>
      </c>
      <c r="AS402" s="288"/>
      <c r="AT402" s="290">
        <v>50.31</v>
      </c>
      <c r="AU402" s="291">
        <f t="shared" si="99"/>
        <v>402.48</v>
      </c>
      <c r="AV402" s="292"/>
      <c r="AW402" s="271" t="e">
        <f>AT402/#REF!</f>
        <v>#REF!</v>
      </c>
    </row>
    <row r="403" spans="1:49" ht="14.45" customHeight="1" x14ac:dyDescent="0.2">
      <c r="A403" s="286">
        <v>402</v>
      </c>
      <c r="B403" s="255">
        <v>388</v>
      </c>
      <c r="C403" s="256">
        <v>269</v>
      </c>
      <c r="D403" s="257">
        <v>355</v>
      </c>
      <c r="E403" s="258">
        <v>248</v>
      </c>
      <c r="F403" s="259" t="s">
        <v>202</v>
      </c>
      <c r="G403" s="47">
        <v>26</v>
      </c>
      <c r="H403" s="47" t="s">
        <v>662</v>
      </c>
      <c r="I403" s="303">
        <v>3367</v>
      </c>
      <c r="J403" s="424" t="s">
        <v>205</v>
      </c>
      <c r="K403" s="438">
        <v>0</v>
      </c>
      <c r="L403" s="438"/>
      <c r="M403" s="90" t="s">
        <v>1649</v>
      </c>
      <c r="N403" s="259"/>
      <c r="O403" s="259" t="s">
        <v>192</v>
      </c>
      <c r="P403" s="259" t="s">
        <v>15</v>
      </c>
      <c r="Q403" s="274">
        <v>1</v>
      </c>
      <c r="R403" s="287">
        <v>2</v>
      </c>
      <c r="S403" s="287">
        <f t="shared" si="96"/>
        <v>2.5</v>
      </c>
      <c r="T403" s="287">
        <f t="shared" si="97"/>
        <v>3</v>
      </c>
      <c r="U403" s="287">
        <v>3</v>
      </c>
      <c r="V403" s="287">
        <v>3</v>
      </c>
      <c r="W403" s="287">
        <v>75.28</v>
      </c>
      <c r="X403" s="344">
        <v>108.24</v>
      </c>
      <c r="Y403" s="399">
        <v>87.64</v>
      </c>
      <c r="Z403" s="287">
        <f>'SKLOP B'!J36</f>
        <v>0</v>
      </c>
      <c r="AA403" s="287">
        <v>75.28</v>
      </c>
      <c r="AB403" s="287">
        <v>1.4</v>
      </c>
      <c r="AC403" s="287">
        <f t="shared" si="98"/>
        <v>105.39</v>
      </c>
      <c r="AD403" s="287">
        <v>1.1499999999999999</v>
      </c>
      <c r="AE403" s="371">
        <v>124.47599999999998</v>
      </c>
      <c r="AF403" s="287">
        <v>1.1499999999999999</v>
      </c>
      <c r="AG403" s="371">
        <f t="shared" si="100"/>
        <v>100.78599999999999</v>
      </c>
      <c r="AH403" s="344">
        <f t="shared" si="101"/>
        <v>105.39</v>
      </c>
      <c r="AI403" s="360"/>
      <c r="AJ403" s="406">
        <f t="shared" si="102"/>
        <v>248.95199999999997</v>
      </c>
      <c r="AK403" s="350"/>
      <c r="AL403" s="458">
        <f t="shared" si="103"/>
        <v>302.35799999999995</v>
      </c>
      <c r="AM403" s="495"/>
      <c r="AN403" s="288">
        <v>108.24</v>
      </c>
      <c r="AO403" s="288"/>
      <c r="AP403" s="288">
        <v>175.28</v>
      </c>
      <c r="AQ403" s="288"/>
      <c r="AR403" s="469">
        <f t="shared" si="104"/>
        <v>0</v>
      </c>
      <c r="AS403" s="288"/>
      <c r="AT403" s="290">
        <v>75.28</v>
      </c>
      <c r="AU403" s="291">
        <f t="shared" si="99"/>
        <v>225.84</v>
      </c>
      <c r="AV403" s="292"/>
      <c r="AW403" s="271" t="e">
        <f>AT403/#REF!</f>
        <v>#REF!</v>
      </c>
    </row>
    <row r="404" spans="1:49" ht="14.45" customHeight="1" x14ac:dyDescent="0.2">
      <c r="A404" s="286">
        <v>403</v>
      </c>
      <c r="B404" s="255">
        <v>389</v>
      </c>
      <c r="C404" s="256">
        <v>270</v>
      </c>
      <c r="D404" s="257">
        <v>356</v>
      </c>
      <c r="E404" s="258">
        <v>249</v>
      </c>
      <c r="F404" s="259" t="s">
        <v>202</v>
      </c>
      <c r="G404" s="47">
        <v>26</v>
      </c>
      <c r="H404" s="47" t="s">
        <v>662</v>
      </c>
      <c r="I404" s="303">
        <v>2943</v>
      </c>
      <c r="J404" s="424" t="s">
        <v>206</v>
      </c>
      <c r="K404" s="438">
        <v>0</v>
      </c>
      <c r="L404" s="438"/>
      <c r="M404" s="90" t="s">
        <v>1650</v>
      </c>
      <c r="N404" s="259"/>
      <c r="O404" s="259" t="s">
        <v>192</v>
      </c>
      <c r="P404" s="259" t="s">
        <v>15</v>
      </c>
      <c r="Q404" s="274">
        <v>3</v>
      </c>
      <c r="R404" s="287">
        <v>6</v>
      </c>
      <c r="S404" s="287">
        <f t="shared" si="96"/>
        <v>7.5</v>
      </c>
      <c r="T404" s="287">
        <f t="shared" si="97"/>
        <v>8</v>
      </c>
      <c r="U404" s="287">
        <v>8</v>
      </c>
      <c r="V404" s="287">
        <v>8</v>
      </c>
      <c r="W404" s="287">
        <v>87.19</v>
      </c>
      <c r="X404" s="344">
        <v>125.36</v>
      </c>
      <c r="Y404" s="399">
        <v>102.34</v>
      </c>
      <c r="Z404" s="287">
        <f>'SKLOP B'!J37</f>
        <v>0</v>
      </c>
      <c r="AA404" s="287">
        <v>87.19</v>
      </c>
      <c r="AB404" s="287">
        <v>1.4</v>
      </c>
      <c r="AC404" s="287">
        <f t="shared" si="98"/>
        <v>122.07</v>
      </c>
      <c r="AD404" s="287">
        <v>1.1499999999999999</v>
      </c>
      <c r="AE404" s="371">
        <v>144.16399999999999</v>
      </c>
      <c r="AF404" s="287">
        <v>1.1499999999999999</v>
      </c>
      <c r="AG404" s="371">
        <f t="shared" si="100"/>
        <v>117.69099999999999</v>
      </c>
      <c r="AH404" s="344">
        <f t="shared" si="101"/>
        <v>366.21</v>
      </c>
      <c r="AI404" s="360"/>
      <c r="AJ404" s="406">
        <f t="shared" si="102"/>
        <v>864.98399999999992</v>
      </c>
      <c r="AK404" s="350"/>
      <c r="AL404" s="458">
        <f t="shared" si="103"/>
        <v>941.52799999999991</v>
      </c>
      <c r="AM404" s="495"/>
      <c r="AN404" s="288">
        <v>376.08</v>
      </c>
      <c r="AO404" s="288"/>
      <c r="AP404" s="288">
        <v>614.04</v>
      </c>
      <c r="AQ404" s="288"/>
      <c r="AR404" s="469">
        <f t="shared" si="104"/>
        <v>0</v>
      </c>
      <c r="AS404" s="288"/>
      <c r="AT404" s="290">
        <v>87.19</v>
      </c>
      <c r="AU404" s="291">
        <f t="shared" si="99"/>
        <v>697.52</v>
      </c>
      <c r="AV404" s="292"/>
      <c r="AW404" s="271" t="e">
        <f>AT404/#REF!</f>
        <v>#REF!</v>
      </c>
    </row>
    <row r="405" spans="1:49" ht="14.45" customHeight="1" x14ac:dyDescent="0.2">
      <c r="A405" s="286">
        <v>404</v>
      </c>
      <c r="B405" s="255">
        <v>390</v>
      </c>
      <c r="C405" s="256">
        <v>271</v>
      </c>
      <c r="D405" s="257">
        <v>357</v>
      </c>
      <c r="E405" s="258">
        <v>250</v>
      </c>
      <c r="F405" s="259" t="s">
        <v>202</v>
      </c>
      <c r="G405" s="47">
        <v>26</v>
      </c>
      <c r="H405" s="47" t="s">
        <v>662</v>
      </c>
      <c r="I405" s="303">
        <v>3370</v>
      </c>
      <c r="J405" s="424" t="s">
        <v>207</v>
      </c>
      <c r="K405" s="438">
        <v>0</v>
      </c>
      <c r="L405" s="438"/>
      <c r="M405" s="90" t="s">
        <v>1651</v>
      </c>
      <c r="N405" s="259"/>
      <c r="O405" s="259" t="s">
        <v>192</v>
      </c>
      <c r="P405" s="259" t="s">
        <v>15</v>
      </c>
      <c r="Q405" s="274">
        <v>2</v>
      </c>
      <c r="R405" s="287">
        <v>4</v>
      </c>
      <c r="S405" s="287">
        <f t="shared" si="96"/>
        <v>5</v>
      </c>
      <c r="T405" s="287">
        <f t="shared" si="97"/>
        <v>5</v>
      </c>
      <c r="U405" s="287">
        <v>5</v>
      </c>
      <c r="V405" s="287">
        <v>5</v>
      </c>
      <c r="W405" s="287">
        <v>130.38999999999999</v>
      </c>
      <c r="X405" s="344">
        <v>187.46</v>
      </c>
      <c r="Y405" s="399">
        <v>157.88</v>
      </c>
      <c r="Z405" s="287">
        <f>'SKLOP B'!J38</f>
        <v>0</v>
      </c>
      <c r="AA405" s="287">
        <v>130.38999999999999</v>
      </c>
      <c r="AB405" s="287">
        <v>1.4</v>
      </c>
      <c r="AC405" s="287">
        <f t="shared" si="98"/>
        <v>182.55</v>
      </c>
      <c r="AD405" s="287">
        <v>1.1499999999999999</v>
      </c>
      <c r="AE405" s="371">
        <v>215.57899999999998</v>
      </c>
      <c r="AF405" s="287">
        <v>1.1499999999999999</v>
      </c>
      <c r="AG405" s="371">
        <f t="shared" si="100"/>
        <v>181.56199999999998</v>
      </c>
      <c r="AH405" s="344">
        <f t="shared" si="101"/>
        <v>365.1</v>
      </c>
      <c r="AI405" s="360"/>
      <c r="AJ405" s="406">
        <f t="shared" si="102"/>
        <v>862.31599999999992</v>
      </c>
      <c r="AK405" s="350"/>
      <c r="AL405" s="458">
        <f t="shared" si="103"/>
        <v>907.81</v>
      </c>
      <c r="AM405" s="495"/>
      <c r="AN405" s="288">
        <v>374.92</v>
      </c>
      <c r="AO405" s="288"/>
      <c r="AP405" s="288">
        <v>631.52</v>
      </c>
      <c r="AQ405" s="288"/>
      <c r="AR405" s="469">
        <f t="shared" si="104"/>
        <v>0</v>
      </c>
      <c r="AS405" s="288"/>
      <c r="AT405" s="290">
        <v>130.38999999999999</v>
      </c>
      <c r="AU405" s="291">
        <f t="shared" si="99"/>
        <v>651.94999999999993</v>
      </c>
      <c r="AV405" s="292"/>
      <c r="AW405" s="271" t="e">
        <f>AT405/#REF!</f>
        <v>#REF!</v>
      </c>
    </row>
    <row r="406" spans="1:49" ht="14.45" customHeight="1" x14ac:dyDescent="0.2">
      <c r="A406" s="286">
        <v>405</v>
      </c>
      <c r="B406" s="255">
        <v>391</v>
      </c>
      <c r="C406" s="256"/>
      <c r="D406" s="257"/>
      <c r="E406" s="258"/>
      <c r="F406" s="263" t="s">
        <v>202</v>
      </c>
      <c r="G406" s="47">
        <v>26</v>
      </c>
      <c r="H406" s="47" t="s">
        <v>662</v>
      </c>
      <c r="I406" s="435">
        <v>9117</v>
      </c>
      <c r="J406" s="276">
        <v>600047030</v>
      </c>
      <c r="K406" s="438">
        <v>0</v>
      </c>
      <c r="L406" s="438"/>
      <c r="M406" s="436" t="s">
        <v>1652</v>
      </c>
      <c r="N406" s="259"/>
      <c r="O406" s="259" t="s">
        <v>192</v>
      </c>
      <c r="P406" s="259" t="s">
        <v>15</v>
      </c>
      <c r="Q406" s="264">
        <v>1</v>
      </c>
      <c r="R406" s="287">
        <v>2</v>
      </c>
      <c r="S406" s="287">
        <f t="shared" si="96"/>
        <v>2.5</v>
      </c>
      <c r="T406" s="287">
        <f t="shared" si="97"/>
        <v>3</v>
      </c>
      <c r="U406" s="287">
        <v>3</v>
      </c>
      <c r="V406" s="287">
        <v>3</v>
      </c>
      <c r="W406" s="287">
        <v>263.35000000000002</v>
      </c>
      <c r="X406" s="344">
        <v>378.64</v>
      </c>
      <c r="Y406" s="399">
        <v>252.76</v>
      </c>
      <c r="Z406" s="287">
        <f>'SKLOP B'!J39</f>
        <v>0</v>
      </c>
      <c r="AA406" s="287">
        <v>263.35000000000002</v>
      </c>
      <c r="AB406" s="287">
        <v>1.4</v>
      </c>
      <c r="AC406" s="287">
        <f t="shared" si="98"/>
        <v>368.69</v>
      </c>
      <c r="AD406" s="287">
        <v>1.1499999999999999</v>
      </c>
      <c r="AE406" s="371">
        <v>435.43599999999998</v>
      </c>
      <c r="AF406" s="287">
        <v>1.1499999999999999</v>
      </c>
      <c r="AG406" s="371">
        <f t="shared" si="100"/>
        <v>290.67399999999998</v>
      </c>
      <c r="AH406" s="344">
        <f t="shared" si="101"/>
        <v>368.69</v>
      </c>
      <c r="AI406" s="360"/>
      <c r="AJ406" s="406">
        <f t="shared" si="102"/>
        <v>870.87199999999996</v>
      </c>
      <c r="AK406" s="351"/>
      <c r="AL406" s="458">
        <f t="shared" si="103"/>
        <v>872.02199999999993</v>
      </c>
      <c r="AM406" s="495"/>
      <c r="AN406" s="288">
        <v>378.64</v>
      </c>
      <c r="AO406" s="288"/>
      <c r="AP406" s="288">
        <v>505.52</v>
      </c>
      <c r="AQ406" s="288"/>
      <c r="AR406" s="469">
        <f t="shared" si="104"/>
        <v>0</v>
      </c>
      <c r="AS406" s="288"/>
      <c r="AT406" s="290">
        <v>263.35000000000002</v>
      </c>
      <c r="AU406" s="291">
        <f t="shared" si="99"/>
        <v>790.05000000000007</v>
      </c>
      <c r="AV406" s="292"/>
      <c r="AW406" s="271" t="e">
        <f>AT406/#REF!</f>
        <v>#REF!</v>
      </c>
    </row>
    <row r="407" spans="1:49" ht="14.45" customHeight="1" x14ac:dyDescent="0.2">
      <c r="A407" s="286">
        <v>406</v>
      </c>
      <c r="B407" s="255">
        <v>392</v>
      </c>
      <c r="C407" s="256">
        <v>249</v>
      </c>
      <c r="D407" s="257">
        <v>318</v>
      </c>
      <c r="E407" s="258">
        <v>251</v>
      </c>
      <c r="F407" s="259" t="s">
        <v>191</v>
      </c>
      <c r="G407" s="47">
        <v>26</v>
      </c>
      <c r="H407" s="47" t="s">
        <v>662</v>
      </c>
      <c r="I407" s="303">
        <v>2619</v>
      </c>
      <c r="J407" s="424" t="s">
        <v>208</v>
      </c>
      <c r="K407" s="438">
        <v>0</v>
      </c>
      <c r="L407" s="438"/>
      <c r="M407" s="90" t="s">
        <v>907</v>
      </c>
      <c r="N407" s="259"/>
      <c r="O407" s="259" t="s">
        <v>192</v>
      </c>
      <c r="P407" s="259" t="s">
        <v>15</v>
      </c>
      <c r="Q407" s="274">
        <v>3</v>
      </c>
      <c r="R407" s="287">
        <v>6</v>
      </c>
      <c r="S407" s="287">
        <f t="shared" si="96"/>
        <v>7.5</v>
      </c>
      <c r="T407" s="287">
        <f t="shared" si="97"/>
        <v>8</v>
      </c>
      <c r="U407" s="287">
        <v>8</v>
      </c>
      <c r="V407" s="287">
        <v>8</v>
      </c>
      <c r="W407" s="287">
        <v>45.01</v>
      </c>
      <c r="X407" s="344">
        <v>64.709999999999994</v>
      </c>
      <c r="Y407" s="399">
        <v>72.150000000000006</v>
      </c>
      <c r="Z407" s="287">
        <f>'SKLOP B'!J40</f>
        <v>0</v>
      </c>
      <c r="AA407" s="287">
        <v>45.01</v>
      </c>
      <c r="AB407" s="287">
        <v>1.4</v>
      </c>
      <c r="AC407" s="287">
        <f t="shared" si="98"/>
        <v>63.01</v>
      </c>
      <c r="AD407" s="287">
        <v>1.1499999999999999</v>
      </c>
      <c r="AE407" s="371">
        <v>74.416499999999985</v>
      </c>
      <c r="AF407" s="287">
        <v>1.1499999999999999</v>
      </c>
      <c r="AG407" s="371">
        <f t="shared" si="100"/>
        <v>82.972499999999997</v>
      </c>
      <c r="AH407" s="344">
        <f t="shared" si="101"/>
        <v>189.03</v>
      </c>
      <c r="AI407" s="360"/>
      <c r="AJ407" s="406">
        <f t="shared" si="102"/>
        <v>446.49899999999991</v>
      </c>
      <c r="AK407" s="350"/>
      <c r="AL407" s="458">
        <f t="shared" si="103"/>
        <v>663.78</v>
      </c>
      <c r="AM407" s="495"/>
      <c r="AN407" s="288">
        <v>194.13</v>
      </c>
      <c r="AO407" s="288"/>
      <c r="AP407" s="288">
        <v>432.90000000000003</v>
      </c>
      <c r="AQ407" s="288"/>
      <c r="AR407" s="469">
        <f t="shared" si="104"/>
        <v>0</v>
      </c>
      <c r="AS407" s="288"/>
      <c r="AT407" s="290">
        <v>45.01</v>
      </c>
      <c r="AU407" s="291">
        <f t="shared" si="99"/>
        <v>360.08</v>
      </c>
      <c r="AV407" s="292"/>
      <c r="AW407" s="271" t="e">
        <f>AT407/#REF!</f>
        <v>#REF!</v>
      </c>
    </row>
    <row r="408" spans="1:49" ht="14.45" customHeight="1" x14ac:dyDescent="0.2">
      <c r="A408" s="286">
        <v>407</v>
      </c>
      <c r="B408" s="255">
        <v>393</v>
      </c>
      <c r="C408" s="256">
        <v>250</v>
      </c>
      <c r="D408" s="257">
        <v>319</v>
      </c>
      <c r="E408" s="258">
        <v>252</v>
      </c>
      <c r="F408" s="259" t="s">
        <v>191</v>
      </c>
      <c r="G408" s="47">
        <v>26</v>
      </c>
      <c r="H408" s="47" t="s">
        <v>662</v>
      </c>
      <c r="I408" s="303">
        <v>3929</v>
      </c>
      <c r="J408" s="424" t="s">
        <v>209</v>
      </c>
      <c r="K408" s="438">
        <v>0</v>
      </c>
      <c r="L408" s="438"/>
      <c r="M408" s="90" t="s">
        <v>908</v>
      </c>
      <c r="N408" s="259"/>
      <c r="O408" s="259" t="s">
        <v>192</v>
      </c>
      <c r="P408" s="259" t="s">
        <v>15</v>
      </c>
      <c r="Q408" s="274">
        <v>3</v>
      </c>
      <c r="R408" s="287">
        <v>6</v>
      </c>
      <c r="S408" s="287">
        <f t="shared" ref="S408:S439" si="105">R408+Q408/2</f>
        <v>7.5</v>
      </c>
      <c r="T408" s="287">
        <f t="shared" ref="T408:T439" si="106">ROUND(S408,0)</f>
        <v>8</v>
      </c>
      <c r="U408" s="287">
        <v>8</v>
      </c>
      <c r="V408" s="287">
        <v>8</v>
      </c>
      <c r="W408" s="287">
        <v>43.17</v>
      </c>
      <c r="X408" s="344">
        <v>62.08</v>
      </c>
      <c r="Y408" s="399">
        <v>73</v>
      </c>
      <c r="Z408" s="287">
        <f>'SKLOP B'!J41</f>
        <v>0</v>
      </c>
      <c r="AA408" s="287">
        <v>43.17</v>
      </c>
      <c r="AB408" s="287">
        <v>1.4</v>
      </c>
      <c r="AC408" s="287">
        <f t="shared" ref="AC408:AC439" si="107">ROUND(W408*AB408,2)</f>
        <v>60.44</v>
      </c>
      <c r="AD408" s="287">
        <v>1.1499999999999999</v>
      </c>
      <c r="AE408" s="371">
        <v>71.391999999999996</v>
      </c>
      <c r="AF408" s="287">
        <v>1.1499999999999999</v>
      </c>
      <c r="AG408" s="371">
        <f t="shared" si="100"/>
        <v>83.949999999999989</v>
      </c>
      <c r="AH408" s="344">
        <f t="shared" si="101"/>
        <v>181.32</v>
      </c>
      <c r="AI408" s="360"/>
      <c r="AJ408" s="406">
        <f t="shared" si="102"/>
        <v>428.35199999999998</v>
      </c>
      <c r="AK408" s="350"/>
      <c r="AL408" s="458">
        <f t="shared" si="103"/>
        <v>671.59999999999991</v>
      </c>
      <c r="AM408" s="495"/>
      <c r="AN408" s="288">
        <v>186.24</v>
      </c>
      <c r="AO408" s="288"/>
      <c r="AP408" s="288">
        <v>438</v>
      </c>
      <c r="AQ408" s="288"/>
      <c r="AR408" s="469">
        <f t="shared" si="104"/>
        <v>0</v>
      </c>
      <c r="AS408" s="288"/>
      <c r="AT408" s="290">
        <v>43.17</v>
      </c>
      <c r="AU408" s="291">
        <f t="shared" ref="AU408:AU439" si="108">V408*AT408</f>
        <v>345.36</v>
      </c>
      <c r="AV408" s="292"/>
      <c r="AW408" s="271" t="e">
        <f>AT408/#REF!</f>
        <v>#REF!</v>
      </c>
    </row>
    <row r="409" spans="1:49" ht="14.45" customHeight="1" x14ac:dyDescent="0.2">
      <c r="A409" s="286">
        <v>408</v>
      </c>
      <c r="B409" s="255">
        <v>394</v>
      </c>
      <c r="C409" s="256">
        <v>251</v>
      </c>
      <c r="D409" s="257">
        <v>320</v>
      </c>
      <c r="E409" s="258">
        <v>253</v>
      </c>
      <c r="F409" s="259" t="s">
        <v>191</v>
      </c>
      <c r="G409" s="47">
        <v>26</v>
      </c>
      <c r="H409" s="47" t="s">
        <v>662</v>
      </c>
      <c r="I409" s="303">
        <v>3975</v>
      </c>
      <c r="J409" s="424" t="s">
        <v>210</v>
      </c>
      <c r="K409" s="438">
        <v>0</v>
      </c>
      <c r="L409" s="438"/>
      <c r="M409" s="90" t="s">
        <v>909</v>
      </c>
      <c r="N409" s="259"/>
      <c r="O409" s="259" t="s">
        <v>192</v>
      </c>
      <c r="P409" s="259" t="s">
        <v>15</v>
      </c>
      <c r="Q409" s="274">
        <v>3</v>
      </c>
      <c r="R409" s="287">
        <v>6</v>
      </c>
      <c r="S409" s="287">
        <f t="shared" si="105"/>
        <v>7.5</v>
      </c>
      <c r="T409" s="287">
        <f t="shared" si="106"/>
        <v>8</v>
      </c>
      <c r="U409" s="287">
        <v>8</v>
      </c>
      <c r="V409" s="287">
        <v>8</v>
      </c>
      <c r="W409" s="287">
        <v>47.12</v>
      </c>
      <c r="X409" s="344">
        <v>67.75</v>
      </c>
      <c r="Y409" s="399">
        <v>77.19</v>
      </c>
      <c r="Z409" s="287">
        <f>'SKLOP B'!J42</f>
        <v>0</v>
      </c>
      <c r="AA409" s="287">
        <v>47.12</v>
      </c>
      <c r="AB409" s="287">
        <v>1.4</v>
      </c>
      <c r="AC409" s="287">
        <f t="shared" si="107"/>
        <v>65.97</v>
      </c>
      <c r="AD409" s="287">
        <v>1.1499999999999999</v>
      </c>
      <c r="AE409" s="371">
        <v>77.912499999999994</v>
      </c>
      <c r="AF409" s="287">
        <v>1.1499999999999999</v>
      </c>
      <c r="AG409" s="371">
        <f t="shared" si="100"/>
        <v>88.768499999999989</v>
      </c>
      <c r="AH409" s="344">
        <f t="shared" si="101"/>
        <v>197.91</v>
      </c>
      <c r="AI409" s="360"/>
      <c r="AJ409" s="406">
        <f t="shared" si="102"/>
        <v>467.47499999999997</v>
      </c>
      <c r="AK409" s="350"/>
      <c r="AL409" s="458">
        <f t="shared" si="103"/>
        <v>710.14799999999991</v>
      </c>
      <c r="AM409" s="495"/>
      <c r="AN409" s="288">
        <v>203.25</v>
      </c>
      <c r="AO409" s="288"/>
      <c r="AP409" s="288">
        <v>463.14</v>
      </c>
      <c r="AQ409" s="288"/>
      <c r="AR409" s="469">
        <f t="shared" si="104"/>
        <v>0</v>
      </c>
      <c r="AS409" s="288"/>
      <c r="AT409" s="290">
        <v>47.12</v>
      </c>
      <c r="AU409" s="291">
        <f t="shared" si="108"/>
        <v>376.96</v>
      </c>
      <c r="AV409" s="292"/>
      <c r="AW409" s="271" t="e">
        <f>AT409/#REF!</f>
        <v>#REF!</v>
      </c>
    </row>
    <row r="410" spans="1:49" ht="14.45" customHeight="1" x14ac:dyDescent="0.2">
      <c r="A410" s="286">
        <v>409</v>
      </c>
      <c r="B410" s="255">
        <v>395</v>
      </c>
      <c r="C410" s="256">
        <v>252</v>
      </c>
      <c r="D410" s="257">
        <v>321</v>
      </c>
      <c r="E410" s="258">
        <v>254</v>
      </c>
      <c r="F410" s="259" t="s">
        <v>191</v>
      </c>
      <c r="G410" s="47">
        <v>26</v>
      </c>
      <c r="H410" s="47" t="s">
        <v>662</v>
      </c>
      <c r="I410" s="303">
        <v>4011</v>
      </c>
      <c r="J410" s="424" t="s">
        <v>211</v>
      </c>
      <c r="K410" s="438">
        <v>0</v>
      </c>
      <c r="L410" s="438"/>
      <c r="M410" s="90" t="s">
        <v>910</v>
      </c>
      <c r="N410" s="259"/>
      <c r="O410" s="259" t="s">
        <v>192</v>
      </c>
      <c r="P410" s="259" t="s">
        <v>15</v>
      </c>
      <c r="Q410" s="274">
        <v>3</v>
      </c>
      <c r="R410" s="287">
        <v>6</v>
      </c>
      <c r="S410" s="287">
        <f t="shared" si="105"/>
        <v>7.5</v>
      </c>
      <c r="T410" s="287">
        <f t="shared" si="106"/>
        <v>8</v>
      </c>
      <c r="U410" s="287">
        <v>8</v>
      </c>
      <c r="V410" s="287">
        <v>8</v>
      </c>
      <c r="W410" s="287">
        <v>56.74</v>
      </c>
      <c r="X410" s="344">
        <v>81.58</v>
      </c>
      <c r="Y410" s="399">
        <v>98.03</v>
      </c>
      <c r="Z410" s="287">
        <f>'SKLOP B'!J43</f>
        <v>0</v>
      </c>
      <c r="AA410" s="287">
        <v>56.74</v>
      </c>
      <c r="AB410" s="287">
        <v>1.4</v>
      </c>
      <c r="AC410" s="287">
        <f t="shared" si="107"/>
        <v>79.44</v>
      </c>
      <c r="AD410" s="287">
        <v>1.1499999999999999</v>
      </c>
      <c r="AE410" s="371">
        <v>93.816999999999993</v>
      </c>
      <c r="AF410" s="287">
        <v>1.1499999999999999</v>
      </c>
      <c r="AG410" s="371">
        <f t="shared" si="100"/>
        <v>112.7345</v>
      </c>
      <c r="AH410" s="344">
        <f t="shared" si="101"/>
        <v>238.32</v>
      </c>
      <c r="AI410" s="360"/>
      <c r="AJ410" s="406">
        <f t="shared" si="102"/>
        <v>562.90199999999993</v>
      </c>
      <c r="AK410" s="350"/>
      <c r="AL410" s="458">
        <f t="shared" si="103"/>
        <v>901.87599999999998</v>
      </c>
      <c r="AM410" s="495"/>
      <c r="AN410" s="288">
        <v>244.74</v>
      </c>
      <c r="AO410" s="288"/>
      <c r="AP410" s="288">
        <v>588.18000000000006</v>
      </c>
      <c r="AQ410" s="288"/>
      <c r="AR410" s="469">
        <f t="shared" si="104"/>
        <v>0</v>
      </c>
      <c r="AS410" s="288"/>
      <c r="AT410" s="290">
        <v>56.74</v>
      </c>
      <c r="AU410" s="291">
        <f t="shared" si="108"/>
        <v>453.92</v>
      </c>
      <c r="AV410" s="292"/>
      <c r="AW410" s="271" t="e">
        <f>AT410/#REF!</f>
        <v>#REF!</v>
      </c>
    </row>
    <row r="411" spans="1:49" ht="14.45" customHeight="1" x14ac:dyDescent="0.2">
      <c r="A411" s="286">
        <v>410</v>
      </c>
      <c r="B411" s="255">
        <v>396</v>
      </c>
      <c r="C411" s="256">
        <v>253</v>
      </c>
      <c r="D411" s="257">
        <v>322</v>
      </c>
      <c r="E411" s="258">
        <v>255</v>
      </c>
      <c r="F411" s="259" t="s">
        <v>191</v>
      </c>
      <c r="G411" s="20">
        <v>26</v>
      </c>
      <c r="H411" s="47" t="s">
        <v>662</v>
      </c>
      <c r="I411" s="260">
        <v>3923</v>
      </c>
      <c r="J411" s="261" t="s">
        <v>212</v>
      </c>
      <c r="K411" s="286">
        <v>0</v>
      </c>
      <c r="L411" s="286"/>
      <c r="M411" s="259" t="s">
        <v>911</v>
      </c>
      <c r="N411" s="259"/>
      <c r="O411" s="259" t="s">
        <v>192</v>
      </c>
      <c r="P411" s="259" t="s">
        <v>15</v>
      </c>
      <c r="Q411" s="274">
        <v>1</v>
      </c>
      <c r="R411" s="287">
        <v>2</v>
      </c>
      <c r="S411" s="287">
        <f t="shared" si="105"/>
        <v>2.5</v>
      </c>
      <c r="T411" s="287">
        <f t="shared" si="106"/>
        <v>3</v>
      </c>
      <c r="U411" s="287">
        <v>3</v>
      </c>
      <c r="V411" s="287">
        <v>3</v>
      </c>
      <c r="W411" s="287">
        <v>52.63</v>
      </c>
      <c r="X411" s="344">
        <v>79.650000000000006</v>
      </c>
      <c r="Y411" s="399">
        <v>84.76</v>
      </c>
      <c r="Z411" s="287">
        <f>'SKLOP B'!J44</f>
        <v>0</v>
      </c>
      <c r="AA411" s="287">
        <v>52.63</v>
      </c>
      <c r="AB411" s="287">
        <v>1.4</v>
      </c>
      <c r="AC411" s="287">
        <f t="shared" si="107"/>
        <v>73.680000000000007</v>
      </c>
      <c r="AD411" s="287">
        <v>1.1499999999999999</v>
      </c>
      <c r="AE411" s="371">
        <v>91.597499999999997</v>
      </c>
      <c r="AF411" s="287">
        <v>1.1499999999999999</v>
      </c>
      <c r="AG411" s="371">
        <f t="shared" si="100"/>
        <v>97.474000000000004</v>
      </c>
      <c r="AH411" s="344">
        <f t="shared" si="101"/>
        <v>73.680000000000007</v>
      </c>
      <c r="AI411" s="360"/>
      <c r="AJ411" s="406">
        <f t="shared" si="102"/>
        <v>183.19499999999999</v>
      </c>
      <c r="AK411" s="350"/>
      <c r="AL411" s="458">
        <f t="shared" si="103"/>
        <v>292.42200000000003</v>
      </c>
      <c r="AM411" s="495"/>
      <c r="AN411" s="288">
        <v>79.650000000000006</v>
      </c>
      <c r="AO411" s="288"/>
      <c r="AP411" s="288">
        <v>169.52</v>
      </c>
      <c r="AQ411" s="288"/>
      <c r="AR411" s="469">
        <f t="shared" si="104"/>
        <v>0</v>
      </c>
      <c r="AS411" s="288"/>
      <c r="AT411" s="290">
        <v>55.4</v>
      </c>
      <c r="AU411" s="291">
        <f t="shared" si="108"/>
        <v>166.2</v>
      </c>
      <c r="AV411" s="292"/>
      <c r="AW411" s="271" t="e">
        <f>AT411/#REF!</f>
        <v>#REF!</v>
      </c>
    </row>
    <row r="412" spans="1:49" ht="14.45" customHeight="1" x14ac:dyDescent="0.2">
      <c r="A412" s="286">
        <v>411</v>
      </c>
      <c r="B412" s="255">
        <v>397</v>
      </c>
      <c r="C412" s="256">
        <v>254</v>
      </c>
      <c r="D412" s="257">
        <v>323</v>
      </c>
      <c r="E412" s="258">
        <v>256</v>
      </c>
      <c r="F412" s="259" t="s">
        <v>191</v>
      </c>
      <c r="G412" s="20">
        <v>26</v>
      </c>
      <c r="H412" s="47" t="s">
        <v>662</v>
      </c>
      <c r="I412" s="260">
        <v>3957</v>
      </c>
      <c r="J412" s="261" t="s">
        <v>213</v>
      </c>
      <c r="K412" s="286">
        <v>0</v>
      </c>
      <c r="L412" s="286"/>
      <c r="M412" s="259" t="s">
        <v>912</v>
      </c>
      <c r="N412" s="259"/>
      <c r="O412" s="259" t="s">
        <v>192</v>
      </c>
      <c r="P412" s="259" t="s">
        <v>15</v>
      </c>
      <c r="Q412" s="274">
        <v>1</v>
      </c>
      <c r="R412" s="287">
        <v>2</v>
      </c>
      <c r="S412" s="287">
        <f t="shared" si="105"/>
        <v>2.5</v>
      </c>
      <c r="T412" s="287">
        <f t="shared" si="106"/>
        <v>3</v>
      </c>
      <c r="U412" s="287">
        <v>3</v>
      </c>
      <c r="V412" s="287">
        <v>3</v>
      </c>
      <c r="W412" s="287">
        <v>48.04</v>
      </c>
      <c r="X412" s="344">
        <v>72.709999999999994</v>
      </c>
      <c r="Y412" s="399">
        <v>86.86</v>
      </c>
      <c r="Z412" s="287">
        <f>'SKLOP B'!J45</f>
        <v>0</v>
      </c>
      <c r="AA412" s="287">
        <v>48.04</v>
      </c>
      <c r="AB412" s="287">
        <v>1.4</v>
      </c>
      <c r="AC412" s="287">
        <f t="shared" si="107"/>
        <v>67.260000000000005</v>
      </c>
      <c r="AD412" s="287">
        <v>1.1499999999999999</v>
      </c>
      <c r="AE412" s="371">
        <v>83.616499999999988</v>
      </c>
      <c r="AF412" s="287">
        <v>1.1499999999999999</v>
      </c>
      <c r="AG412" s="371">
        <f t="shared" si="100"/>
        <v>99.888999999999996</v>
      </c>
      <c r="AH412" s="344">
        <f t="shared" si="101"/>
        <v>67.260000000000005</v>
      </c>
      <c r="AI412" s="360"/>
      <c r="AJ412" s="406">
        <f t="shared" si="102"/>
        <v>167.23299999999998</v>
      </c>
      <c r="AK412" s="350"/>
      <c r="AL412" s="458">
        <f t="shared" si="103"/>
        <v>299.66699999999997</v>
      </c>
      <c r="AM412" s="495"/>
      <c r="AN412" s="288">
        <v>72.709999999999994</v>
      </c>
      <c r="AO412" s="288"/>
      <c r="AP412" s="288">
        <v>173.72</v>
      </c>
      <c r="AQ412" s="288"/>
      <c r="AR412" s="469">
        <f t="shared" si="104"/>
        <v>0</v>
      </c>
      <c r="AS412" s="288"/>
      <c r="AT412" s="290">
        <v>50.57</v>
      </c>
      <c r="AU412" s="291">
        <f t="shared" si="108"/>
        <v>151.71</v>
      </c>
      <c r="AV412" s="292"/>
      <c r="AW412" s="271" t="e">
        <f>AT412/#REF!</f>
        <v>#REF!</v>
      </c>
    </row>
    <row r="413" spans="1:49" ht="14.45" customHeight="1" x14ac:dyDescent="0.2">
      <c r="A413" s="286">
        <v>412</v>
      </c>
      <c r="B413" s="255">
        <v>398</v>
      </c>
      <c r="C413" s="256">
        <v>255</v>
      </c>
      <c r="D413" s="257">
        <v>324</v>
      </c>
      <c r="E413" s="258">
        <v>257</v>
      </c>
      <c r="F413" s="259" t="s">
        <v>191</v>
      </c>
      <c r="G413" s="20">
        <v>26</v>
      </c>
      <c r="H413" s="47" t="s">
        <v>662</v>
      </c>
      <c r="I413" s="260">
        <v>2109</v>
      </c>
      <c r="J413" s="261" t="s">
        <v>214</v>
      </c>
      <c r="K413" s="286">
        <v>0</v>
      </c>
      <c r="L413" s="286"/>
      <c r="M413" s="259" t="s">
        <v>913</v>
      </c>
      <c r="N413" s="259"/>
      <c r="O413" s="259" t="s">
        <v>192</v>
      </c>
      <c r="P413" s="259" t="s">
        <v>15</v>
      </c>
      <c r="Q413" s="264">
        <v>1</v>
      </c>
      <c r="R413" s="287">
        <v>2</v>
      </c>
      <c r="S413" s="287">
        <f t="shared" si="105"/>
        <v>2.5</v>
      </c>
      <c r="T413" s="287">
        <f t="shared" si="106"/>
        <v>3</v>
      </c>
      <c r="U413" s="287">
        <v>3</v>
      </c>
      <c r="V413" s="287">
        <v>3</v>
      </c>
      <c r="W413" s="287">
        <v>60.06</v>
      </c>
      <c r="X413" s="344">
        <v>90.88</v>
      </c>
      <c r="Y413" s="399">
        <v>96.53</v>
      </c>
      <c r="Z413" s="287">
        <f>'SKLOP B'!J46</f>
        <v>0</v>
      </c>
      <c r="AA413" s="287">
        <v>60.06</v>
      </c>
      <c r="AB413" s="287">
        <v>1.4</v>
      </c>
      <c r="AC413" s="287">
        <f t="shared" si="107"/>
        <v>84.08</v>
      </c>
      <c r="AD413" s="287">
        <v>1.1499999999999999</v>
      </c>
      <c r="AE413" s="371">
        <v>104.51199999999999</v>
      </c>
      <c r="AF413" s="287">
        <v>1.1499999999999999</v>
      </c>
      <c r="AG413" s="371">
        <f t="shared" si="100"/>
        <v>111.00949999999999</v>
      </c>
      <c r="AH413" s="344">
        <f t="shared" si="101"/>
        <v>84.08</v>
      </c>
      <c r="AI413" s="360"/>
      <c r="AJ413" s="406">
        <f t="shared" si="102"/>
        <v>209.02399999999997</v>
      </c>
      <c r="AK413" s="350"/>
      <c r="AL413" s="458">
        <f t="shared" si="103"/>
        <v>333.02849999999995</v>
      </c>
      <c r="AM413" s="495"/>
      <c r="AN413" s="288">
        <v>90.88</v>
      </c>
      <c r="AO413" s="288"/>
      <c r="AP413" s="288">
        <v>193.06</v>
      </c>
      <c r="AQ413" s="288"/>
      <c r="AR413" s="469">
        <f t="shared" si="104"/>
        <v>0</v>
      </c>
      <c r="AS413" s="288"/>
      <c r="AT413" s="290">
        <v>63.22</v>
      </c>
      <c r="AU413" s="291">
        <f t="shared" si="108"/>
        <v>189.66</v>
      </c>
      <c r="AV413" s="292"/>
      <c r="AW413" s="271" t="e">
        <f>AT413/#REF!</f>
        <v>#REF!</v>
      </c>
    </row>
    <row r="414" spans="1:49" ht="14.45" customHeight="1" x14ac:dyDescent="0.2">
      <c r="A414" s="286">
        <v>413</v>
      </c>
      <c r="B414" s="255">
        <v>399</v>
      </c>
      <c r="C414" s="256">
        <v>256</v>
      </c>
      <c r="D414" s="257">
        <v>325</v>
      </c>
      <c r="E414" s="258">
        <v>258</v>
      </c>
      <c r="F414" s="259" t="s">
        <v>191</v>
      </c>
      <c r="G414" s="20">
        <v>26</v>
      </c>
      <c r="H414" s="47" t="s">
        <v>662</v>
      </c>
      <c r="I414" s="260">
        <v>4000</v>
      </c>
      <c r="J414" s="261" t="s">
        <v>215</v>
      </c>
      <c r="K414" s="286">
        <v>0</v>
      </c>
      <c r="L414" s="286"/>
      <c r="M414" s="259" t="s">
        <v>914</v>
      </c>
      <c r="N414" s="259"/>
      <c r="O414" s="259" t="s">
        <v>192</v>
      </c>
      <c r="P414" s="259" t="s">
        <v>15</v>
      </c>
      <c r="Q414" s="264">
        <v>4</v>
      </c>
      <c r="R414" s="287">
        <v>8</v>
      </c>
      <c r="S414" s="287">
        <f t="shared" si="105"/>
        <v>10</v>
      </c>
      <c r="T414" s="287">
        <f t="shared" si="106"/>
        <v>10</v>
      </c>
      <c r="U414" s="287">
        <v>10</v>
      </c>
      <c r="V414" s="287">
        <v>10</v>
      </c>
      <c r="W414" s="287">
        <v>58.39</v>
      </c>
      <c r="X414" s="344">
        <v>83.96</v>
      </c>
      <c r="Y414" s="399">
        <v>96.35</v>
      </c>
      <c r="Z414" s="287">
        <f>'SKLOP B'!J47</f>
        <v>0</v>
      </c>
      <c r="AA414" s="287">
        <v>58.39</v>
      </c>
      <c r="AB414" s="287">
        <v>1.4</v>
      </c>
      <c r="AC414" s="287">
        <f t="shared" si="107"/>
        <v>81.75</v>
      </c>
      <c r="AD414" s="287">
        <v>1.1499999999999999</v>
      </c>
      <c r="AE414" s="371">
        <v>96.553999999999988</v>
      </c>
      <c r="AF414" s="287">
        <v>1.1499999999999999</v>
      </c>
      <c r="AG414" s="371">
        <f t="shared" si="100"/>
        <v>110.80249999999998</v>
      </c>
      <c r="AH414" s="344">
        <f t="shared" si="101"/>
        <v>327</v>
      </c>
      <c r="AI414" s="360"/>
      <c r="AJ414" s="406">
        <f t="shared" si="102"/>
        <v>772.4319999999999</v>
      </c>
      <c r="AK414" s="350"/>
      <c r="AL414" s="458">
        <f t="shared" si="103"/>
        <v>1108.0249999999999</v>
      </c>
      <c r="AM414" s="495"/>
      <c r="AN414" s="288">
        <v>335.84</v>
      </c>
      <c r="AO414" s="288"/>
      <c r="AP414" s="288">
        <v>770.8</v>
      </c>
      <c r="AQ414" s="288"/>
      <c r="AR414" s="469">
        <f t="shared" si="104"/>
        <v>0</v>
      </c>
      <c r="AS414" s="288"/>
      <c r="AT414" s="290">
        <v>58.39</v>
      </c>
      <c r="AU414" s="291">
        <f t="shared" si="108"/>
        <v>583.9</v>
      </c>
      <c r="AV414" s="292"/>
      <c r="AW414" s="271" t="e">
        <f>AT414/#REF!</f>
        <v>#REF!</v>
      </c>
    </row>
    <row r="415" spans="1:49" ht="14.45" customHeight="1" x14ac:dyDescent="0.2">
      <c r="A415" s="286">
        <v>414</v>
      </c>
      <c r="B415" s="255">
        <v>400</v>
      </c>
      <c r="C415" s="256">
        <v>257</v>
      </c>
      <c r="D415" s="257">
        <v>326</v>
      </c>
      <c r="E415" s="258">
        <v>259</v>
      </c>
      <c r="F415" s="259" t="s">
        <v>191</v>
      </c>
      <c r="G415" s="20">
        <v>26</v>
      </c>
      <c r="H415" s="47" t="s">
        <v>662</v>
      </c>
      <c r="I415" s="260">
        <v>4009</v>
      </c>
      <c r="J415" s="261" t="s">
        <v>216</v>
      </c>
      <c r="K415" s="286">
        <v>0</v>
      </c>
      <c r="L415" s="286"/>
      <c r="M415" s="259" t="s">
        <v>915</v>
      </c>
      <c r="N415" s="259"/>
      <c r="O415" s="259" t="s">
        <v>192</v>
      </c>
      <c r="P415" s="259" t="s">
        <v>15</v>
      </c>
      <c r="Q415" s="264">
        <v>2</v>
      </c>
      <c r="R415" s="287">
        <v>4</v>
      </c>
      <c r="S415" s="287">
        <f t="shared" si="105"/>
        <v>5</v>
      </c>
      <c r="T415" s="287">
        <f t="shared" si="106"/>
        <v>5</v>
      </c>
      <c r="U415" s="287">
        <v>5</v>
      </c>
      <c r="V415" s="287">
        <v>5</v>
      </c>
      <c r="W415" s="287">
        <v>58.19</v>
      </c>
      <c r="X415" s="344">
        <v>83.65</v>
      </c>
      <c r="Y415" s="399">
        <v>99.81</v>
      </c>
      <c r="Z415" s="287">
        <f>'SKLOP B'!J48</f>
        <v>0</v>
      </c>
      <c r="AA415" s="287">
        <v>58.19</v>
      </c>
      <c r="AB415" s="287">
        <v>1.4</v>
      </c>
      <c r="AC415" s="287">
        <f t="shared" si="107"/>
        <v>81.47</v>
      </c>
      <c r="AD415" s="287">
        <v>1.1499999999999999</v>
      </c>
      <c r="AE415" s="371">
        <v>96.197500000000005</v>
      </c>
      <c r="AF415" s="287">
        <v>1.1499999999999999</v>
      </c>
      <c r="AG415" s="371">
        <f t="shared" si="100"/>
        <v>114.78149999999999</v>
      </c>
      <c r="AH415" s="344">
        <f t="shared" si="101"/>
        <v>162.94</v>
      </c>
      <c r="AI415" s="360"/>
      <c r="AJ415" s="406">
        <f t="shared" si="102"/>
        <v>384.79</v>
      </c>
      <c r="AK415" s="350"/>
      <c r="AL415" s="458">
        <f t="shared" si="103"/>
        <v>573.90750000000003</v>
      </c>
      <c r="AM415" s="495"/>
      <c r="AN415" s="288">
        <v>167.3</v>
      </c>
      <c r="AO415" s="288"/>
      <c r="AP415" s="288">
        <v>399.24</v>
      </c>
      <c r="AQ415" s="288"/>
      <c r="AR415" s="469">
        <f t="shared" si="104"/>
        <v>0</v>
      </c>
      <c r="AS415" s="288"/>
      <c r="AT415" s="290">
        <v>58.19</v>
      </c>
      <c r="AU415" s="291">
        <f t="shared" si="108"/>
        <v>290.95</v>
      </c>
      <c r="AV415" s="292"/>
      <c r="AW415" s="271" t="e">
        <f>AT415/#REF!</f>
        <v>#REF!</v>
      </c>
    </row>
    <row r="416" spans="1:49" ht="14.45" customHeight="1" x14ac:dyDescent="0.2">
      <c r="A416" s="286">
        <v>415</v>
      </c>
      <c r="B416" s="255">
        <v>401</v>
      </c>
      <c r="C416" s="256">
        <v>258</v>
      </c>
      <c r="D416" s="257">
        <v>327</v>
      </c>
      <c r="E416" s="258">
        <v>260</v>
      </c>
      <c r="F416" s="259" t="s">
        <v>191</v>
      </c>
      <c r="G416" s="20">
        <v>26</v>
      </c>
      <c r="H416" s="47" t="s">
        <v>662</v>
      </c>
      <c r="I416" s="260">
        <v>3988</v>
      </c>
      <c r="J416" s="261" t="s">
        <v>217</v>
      </c>
      <c r="K416" s="286">
        <v>0</v>
      </c>
      <c r="L416" s="286"/>
      <c r="M416" s="259" t="s">
        <v>916</v>
      </c>
      <c r="N416" s="259"/>
      <c r="O416" s="259" t="s">
        <v>192</v>
      </c>
      <c r="P416" s="259" t="s">
        <v>15</v>
      </c>
      <c r="Q416" s="264">
        <v>5</v>
      </c>
      <c r="R416" s="287">
        <v>10</v>
      </c>
      <c r="S416" s="287">
        <f t="shared" si="105"/>
        <v>12.5</v>
      </c>
      <c r="T416" s="287">
        <f t="shared" si="106"/>
        <v>13</v>
      </c>
      <c r="U416" s="287">
        <v>13</v>
      </c>
      <c r="V416" s="287">
        <v>13</v>
      </c>
      <c r="W416" s="287">
        <v>67.22</v>
      </c>
      <c r="X416" s="344">
        <v>96.65</v>
      </c>
      <c r="Y416" s="399">
        <v>111.54</v>
      </c>
      <c r="Z416" s="287">
        <f>'SKLOP B'!J49</f>
        <v>0</v>
      </c>
      <c r="AA416" s="287">
        <v>67.22</v>
      </c>
      <c r="AB416" s="287">
        <v>1.4</v>
      </c>
      <c r="AC416" s="287">
        <f t="shared" si="107"/>
        <v>94.11</v>
      </c>
      <c r="AD416" s="287">
        <v>1.1499999999999999</v>
      </c>
      <c r="AE416" s="371">
        <v>111.14749999999999</v>
      </c>
      <c r="AF416" s="287">
        <v>1.1499999999999999</v>
      </c>
      <c r="AG416" s="371">
        <f t="shared" si="100"/>
        <v>128.27099999999999</v>
      </c>
      <c r="AH416" s="344">
        <f t="shared" si="101"/>
        <v>470.55</v>
      </c>
      <c r="AI416" s="360"/>
      <c r="AJ416" s="406">
        <f t="shared" si="102"/>
        <v>1111.4749999999999</v>
      </c>
      <c r="AK416" s="350"/>
      <c r="AL416" s="458">
        <f t="shared" si="103"/>
        <v>1667.5229999999999</v>
      </c>
      <c r="AM416" s="495"/>
      <c r="AN416" s="288">
        <v>483.25</v>
      </c>
      <c r="AO416" s="288"/>
      <c r="AP416" s="288">
        <v>1115.4000000000001</v>
      </c>
      <c r="AQ416" s="288"/>
      <c r="AR416" s="469">
        <f t="shared" si="104"/>
        <v>0</v>
      </c>
      <c r="AS416" s="288"/>
      <c r="AT416" s="290">
        <v>67.22</v>
      </c>
      <c r="AU416" s="291">
        <f t="shared" si="108"/>
        <v>873.86</v>
      </c>
      <c r="AV416" s="292"/>
      <c r="AW416" s="271" t="e">
        <f>AT416/#REF!</f>
        <v>#REF!</v>
      </c>
    </row>
    <row r="417" spans="1:49" ht="14.45" customHeight="1" x14ac:dyDescent="0.2">
      <c r="A417" s="286">
        <v>416</v>
      </c>
      <c r="B417" s="255">
        <v>402</v>
      </c>
      <c r="C417" s="256">
        <v>259</v>
      </c>
      <c r="D417" s="257">
        <v>328</v>
      </c>
      <c r="E417" s="258">
        <v>261</v>
      </c>
      <c r="F417" s="259" t="s">
        <v>191</v>
      </c>
      <c r="G417" s="20">
        <v>26</v>
      </c>
      <c r="H417" s="47" t="s">
        <v>662</v>
      </c>
      <c r="I417" s="260">
        <v>4008</v>
      </c>
      <c r="J417" s="261" t="s">
        <v>218</v>
      </c>
      <c r="K417" s="286">
        <v>0</v>
      </c>
      <c r="L417" s="286"/>
      <c r="M417" s="259" t="s">
        <v>917</v>
      </c>
      <c r="N417" s="259"/>
      <c r="O417" s="259" t="s">
        <v>192</v>
      </c>
      <c r="P417" s="259" t="s">
        <v>15</v>
      </c>
      <c r="Q417" s="264">
        <v>3</v>
      </c>
      <c r="R417" s="287">
        <v>6</v>
      </c>
      <c r="S417" s="287">
        <f t="shared" si="105"/>
        <v>7.5</v>
      </c>
      <c r="T417" s="287">
        <f t="shared" si="106"/>
        <v>8</v>
      </c>
      <c r="U417" s="287">
        <v>8</v>
      </c>
      <c r="V417" s="287">
        <v>8</v>
      </c>
      <c r="W417" s="287">
        <v>81.23</v>
      </c>
      <c r="X417" s="344">
        <v>116.84</v>
      </c>
      <c r="Y417" s="399">
        <v>157.62</v>
      </c>
      <c r="Z417" s="287">
        <f>'SKLOP B'!J50</f>
        <v>0</v>
      </c>
      <c r="AA417" s="287">
        <v>81.23</v>
      </c>
      <c r="AB417" s="287">
        <v>1.4</v>
      </c>
      <c r="AC417" s="287">
        <f t="shared" si="107"/>
        <v>113.72</v>
      </c>
      <c r="AD417" s="287">
        <v>1.1499999999999999</v>
      </c>
      <c r="AE417" s="371">
        <v>134.36599999999999</v>
      </c>
      <c r="AF417" s="287">
        <v>1.1499999999999999</v>
      </c>
      <c r="AG417" s="371">
        <f t="shared" si="100"/>
        <v>181.26300000000001</v>
      </c>
      <c r="AH417" s="344">
        <f t="shared" si="101"/>
        <v>341.15999999999997</v>
      </c>
      <c r="AI417" s="360"/>
      <c r="AJ417" s="406">
        <f t="shared" si="102"/>
        <v>806.19599999999991</v>
      </c>
      <c r="AK417" s="350"/>
      <c r="AL417" s="458">
        <f t="shared" si="103"/>
        <v>1450.104</v>
      </c>
      <c r="AM417" s="495"/>
      <c r="AN417" s="288">
        <v>350.52</v>
      </c>
      <c r="AO417" s="288"/>
      <c r="AP417" s="288">
        <v>945.72</v>
      </c>
      <c r="AQ417" s="288"/>
      <c r="AR417" s="469">
        <f t="shared" si="104"/>
        <v>0</v>
      </c>
      <c r="AS417" s="288"/>
      <c r="AT417" s="290">
        <v>81.260000000000005</v>
      </c>
      <c r="AU417" s="291">
        <f t="shared" si="108"/>
        <v>650.08000000000004</v>
      </c>
      <c r="AV417" s="292"/>
      <c r="AW417" s="271" t="e">
        <f>AT417/#REF!</f>
        <v>#REF!</v>
      </c>
    </row>
    <row r="418" spans="1:49" ht="14.45" customHeight="1" x14ac:dyDescent="0.2">
      <c r="A418" s="286">
        <v>417</v>
      </c>
      <c r="B418" s="255">
        <v>403</v>
      </c>
      <c r="C418" s="256">
        <v>260</v>
      </c>
      <c r="D418" s="257">
        <v>329</v>
      </c>
      <c r="E418" s="258">
        <v>262</v>
      </c>
      <c r="F418" s="259" t="s">
        <v>191</v>
      </c>
      <c r="G418" s="47">
        <v>26</v>
      </c>
      <c r="H418" s="47" t="s">
        <v>662</v>
      </c>
      <c r="I418" s="303">
        <v>3989</v>
      </c>
      <c r="J418" s="424" t="s">
        <v>219</v>
      </c>
      <c r="K418" s="438">
        <v>0</v>
      </c>
      <c r="L418" s="438"/>
      <c r="M418" s="90" t="s">
        <v>918</v>
      </c>
      <c r="N418" s="259"/>
      <c r="O418" s="259" t="s">
        <v>192</v>
      </c>
      <c r="P418" s="259" t="s">
        <v>15</v>
      </c>
      <c r="Q418" s="264">
        <v>1</v>
      </c>
      <c r="R418" s="287">
        <v>2</v>
      </c>
      <c r="S418" s="287">
        <f t="shared" si="105"/>
        <v>2.5</v>
      </c>
      <c r="T418" s="287">
        <f t="shared" si="106"/>
        <v>3</v>
      </c>
      <c r="U418" s="287">
        <v>3</v>
      </c>
      <c r="V418" s="287">
        <v>3</v>
      </c>
      <c r="W418" s="287">
        <v>122.3</v>
      </c>
      <c r="X418" s="344">
        <v>155.09</v>
      </c>
      <c r="Y418" s="399">
        <v>133.85</v>
      </c>
      <c r="Z418" s="287">
        <f>'SKLOP B'!J51</f>
        <v>0</v>
      </c>
      <c r="AA418" s="287">
        <v>122.3</v>
      </c>
      <c r="AB418" s="287">
        <v>1.4</v>
      </c>
      <c r="AC418" s="287">
        <f t="shared" si="107"/>
        <v>171.22</v>
      </c>
      <c r="AD418" s="287">
        <v>1.1499999999999999</v>
      </c>
      <c r="AE418" s="371">
        <v>178.3535</v>
      </c>
      <c r="AF418" s="287">
        <v>1.1499999999999999</v>
      </c>
      <c r="AG418" s="371">
        <f t="shared" si="100"/>
        <v>153.92749999999998</v>
      </c>
      <c r="AH418" s="344">
        <f t="shared" si="101"/>
        <v>171.22</v>
      </c>
      <c r="AI418" s="360"/>
      <c r="AJ418" s="406">
        <f t="shared" si="102"/>
        <v>356.70699999999999</v>
      </c>
      <c r="AK418" s="350"/>
      <c r="AL418" s="458">
        <f t="shared" si="103"/>
        <v>461.78249999999991</v>
      </c>
      <c r="AM418" s="495"/>
      <c r="AN418" s="288">
        <v>155.09</v>
      </c>
      <c r="AO418" s="288"/>
      <c r="AP418" s="288">
        <v>267.7</v>
      </c>
      <c r="AQ418" s="288"/>
      <c r="AR418" s="469">
        <f t="shared" si="104"/>
        <v>0</v>
      </c>
      <c r="AS418" s="288"/>
      <c r="AT418" s="290">
        <v>128.74</v>
      </c>
      <c r="AU418" s="291">
        <f t="shared" si="108"/>
        <v>386.22</v>
      </c>
      <c r="AV418" s="292"/>
      <c r="AW418" s="271" t="e">
        <f>AT418/#REF!</f>
        <v>#REF!</v>
      </c>
    </row>
    <row r="419" spans="1:49" ht="14.45" customHeight="1" x14ac:dyDescent="0.2">
      <c r="A419" s="286">
        <v>418</v>
      </c>
      <c r="B419" s="255">
        <v>404</v>
      </c>
      <c r="C419" s="256">
        <v>261</v>
      </c>
      <c r="D419" s="257">
        <v>330</v>
      </c>
      <c r="E419" s="258">
        <v>263</v>
      </c>
      <c r="F419" s="259" t="s">
        <v>191</v>
      </c>
      <c r="G419" s="47">
        <v>26</v>
      </c>
      <c r="H419" s="47" t="s">
        <v>662</v>
      </c>
      <c r="I419" s="303">
        <v>3990</v>
      </c>
      <c r="J419" s="424" t="s">
        <v>220</v>
      </c>
      <c r="K419" s="438">
        <v>0</v>
      </c>
      <c r="L419" s="438"/>
      <c r="M419" s="90" t="s">
        <v>919</v>
      </c>
      <c r="N419" s="259"/>
      <c r="O419" s="259" t="s">
        <v>192</v>
      </c>
      <c r="P419" s="259" t="s">
        <v>15</v>
      </c>
      <c r="Q419" s="264">
        <v>2</v>
      </c>
      <c r="R419" s="287">
        <v>4</v>
      </c>
      <c r="S419" s="287">
        <f t="shared" si="105"/>
        <v>5</v>
      </c>
      <c r="T419" s="287">
        <f t="shared" si="106"/>
        <v>5</v>
      </c>
      <c r="U419" s="287">
        <v>5</v>
      </c>
      <c r="V419" s="287">
        <v>5</v>
      </c>
      <c r="W419" s="287">
        <v>103.63</v>
      </c>
      <c r="X419" s="344">
        <v>148.99</v>
      </c>
      <c r="Y419" s="399">
        <v>139.69999999999999</v>
      </c>
      <c r="Z419" s="287">
        <f>'SKLOP B'!J52</f>
        <v>0</v>
      </c>
      <c r="AA419" s="287">
        <v>103.63</v>
      </c>
      <c r="AB419" s="287">
        <v>1.4</v>
      </c>
      <c r="AC419" s="287">
        <f t="shared" si="107"/>
        <v>145.08000000000001</v>
      </c>
      <c r="AD419" s="287">
        <v>1.1499999999999999</v>
      </c>
      <c r="AE419" s="371">
        <v>171.33850000000001</v>
      </c>
      <c r="AF419" s="287">
        <v>1.1499999999999999</v>
      </c>
      <c r="AG419" s="371">
        <f t="shared" si="100"/>
        <v>160.65499999999997</v>
      </c>
      <c r="AH419" s="344">
        <f t="shared" si="101"/>
        <v>290.16000000000003</v>
      </c>
      <c r="AI419" s="360"/>
      <c r="AJ419" s="406">
        <f t="shared" si="102"/>
        <v>685.35400000000004</v>
      </c>
      <c r="AK419" s="350"/>
      <c r="AL419" s="458">
        <f t="shared" si="103"/>
        <v>803.27499999999986</v>
      </c>
      <c r="AM419" s="495"/>
      <c r="AN419" s="288">
        <v>297.98</v>
      </c>
      <c r="AO419" s="288"/>
      <c r="AP419" s="288">
        <v>558.79999999999995</v>
      </c>
      <c r="AQ419" s="288"/>
      <c r="AR419" s="469">
        <f t="shared" si="104"/>
        <v>0</v>
      </c>
      <c r="AS419" s="288"/>
      <c r="AT419" s="290">
        <v>103.63</v>
      </c>
      <c r="AU419" s="291">
        <f t="shared" si="108"/>
        <v>518.15</v>
      </c>
      <c r="AV419" s="292"/>
      <c r="AW419" s="271" t="e">
        <f>AT419/#REF!</f>
        <v>#REF!</v>
      </c>
    </row>
    <row r="420" spans="1:49" ht="14.45" customHeight="1" x14ac:dyDescent="0.2">
      <c r="A420" s="286">
        <v>419</v>
      </c>
      <c r="B420" s="255">
        <v>405</v>
      </c>
      <c r="C420" s="256">
        <v>262</v>
      </c>
      <c r="D420" s="257">
        <v>331</v>
      </c>
      <c r="E420" s="258">
        <v>264</v>
      </c>
      <c r="F420" s="259" t="s">
        <v>191</v>
      </c>
      <c r="G420" s="47">
        <v>26</v>
      </c>
      <c r="H420" s="47" t="s">
        <v>662</v>
      </c>
      <c r="I420" s="303">
        <v>3992</v>
      </c>
      <c r="J420" s="424" t="s">
        <v>221</v>
      </c>
      <c r="K420" s="438">
        <v>0</v>
      </c>
      <c r="L420" s="438"/>
      <c r="M420" s="90" t="s">
        <v>920</v>
      </c>
      <c r="N420" s="259"/>
      <c r="O420" s="259" t="s">
        <v>192</v>
      </c>
      <c r="P420" s="259" t="s">
        <v>15</v>
      </c>
      <c r="Q420" s="264">
        <v>3</v>
      </c>
      <c r="R420" s="287">
        <v>6</v>
      </c>
      <c r="S420" s="287">
        <f t="shared" si="105"/>
        <v>7.5</v>
      </c>
      <c r="T420" s="287">
        <f t="shared" si="106"/>
        <v>8</v>
      </c>
      <c r="U420" s="287">
        <v>8</v>
      </c>
      <c r="V420" s="287">
        <v>8</v>
      </c>
      <c r="W420" s="287">
        <v>125.86</v>
      </c>
      <c r="X420" s="344">
        <v>180.96</v>
      </c>
      <c r="Y420" s="399">
        <v>156.5</v>
      </c>
      <c r="Z420" s="287">
        <f>'SKLOP B'!J53</f>
        <v>0</v>
      </c>
      <c r="AA420" s="287">
        <v>125.86</v>
      </c>
      <c r="AB420" s="287">
        <v>1.4</v>
      </c>
      <c r="AC420" s="287">
        <f t="shared" si="107"/>
        <v>176.2</v>
      </c>
      <c r="AD420" s="287">
        <v>1.1499999999999999</v>
      </c>
      <c r="AE420" s="371">
        <v>208.10399999999998</v>
      </c>
      <c r="AF420" s="287">
        <v>1.1499999999999999</v>
      </c>
      <c r="AG420" s="371">
        <f t="shared" si="100"/>
        <v>179.97499999999999</v>
      </c>
      <c r="AH420" s="344">
        <f t="shared" si="101"/>
        <v>528.59999999999991</v>
      </c>
      <c r="AI420" s="360"/>
      <c r="AJ420" s="406">
        <f t="shared" si="102"/>
        <v>1248.6239999999998</v>
      </c>
      <c r="AK420" s="350"/>
      <c r="AL420" s="458">
        <f t="shared" si="103"/>
        <v>1439.8</v>
      </c>
      <c r="AM420" s="495"/>
      <c r="AN420" s="288">
        <v>542.88</v>
      </c>
      <c r="AO420" s="288"/>
      <c r="AP420" s="288">
        <v>939</v>
      </c>
      <c r="AQ420" s="288"/>
      <c r="AR420" s="469">
        <f t="shared" si="104"/>
        <v>0</v>
      </c>
      <c r="AS420" s="288"/>
      <c r="AT420" s="290">
        <v>125.86</v>
      </c>
      <c r="AU420" s="291">
        <f t="shared" si="108"/>
        <v>1006.88</v>
      </c>
      <c r="AV420" s="292"/>
      <c r="AW420" s="271" t="e">
        <f>AT420/#REF!</f>
        <v>#REF!</v>
      </c>
    </row>
    <row r="421" spans="1:49" ht="14.45" customHeight="1" x14ac:dyDescent="0.2">
      <c r="A421" s="286">
        <v>420</v>
      </c>
      <c r="B421" s="255">
        <v>406</v>
      </c>
      <c r="C421" s="256"/>
      <c r="D421" s="257">
        <v>332</v>
      </c>
      <c r="E421" s="258"/>
      <c r="F421" s="263" t="s">
        <v>193</v>
      </c>
      <c r="G421" s="47">
        <v>26</v>
      </c>
      <c r="H421" s="47" t="s">
        <v>662</v>
      </c>
      <c r="I421" s="435">
        <v>9746</v>
      </c>
      <c r="J421" s="276">
        <v>600258020</v>
      </c>
      <c r="K421" s="438">
        <v>0</v>
      </c>
      <c r="L421" s="438"/>
      <c r="M421" s="436" t="s">
        <v>1626</v>
      </c>
      <c r="N421" s="259"/>
      <c r="O421" s="259" t="s">
        <v>192</v>
      </c>
      <c r="P421" s="259" t="s">
        <v>15</v>
      </c>
      <c r="Q421" s="274">
        <v>2</v>
      </c>
      <c r="R421" s="287">
        <v>4</v>
      </c>
      <c r="S421" s="287">
        <f t="shared" si="105"/>
        <v>5</v>
      </c>
      <c r="T421" s="287">
        <f t="shared" si="106"/>
        <v>5</v>
      </c>
      <c r="U421" s="287">
        <v>5</v>
      </c>
      <c r="V421" s="287">
        <v>5</v>
      </c>
      <c r="W421" s="287">
        <v>141.34</v>
      </c>
      <c r="X421" s="344">
        <v>213.92</v>
      </c>
      <c r="Y421" s="399">
        <v>198.86</v>
      </c>
      <c r="Z421" s="287">
        <f>'SKLOP B'!J54</f>
        <v>0</v>
      </c>
      <c r="AA421" s="287">
        <v>141.34</v>
      </c>
      <c r="AB421" s="287">
        <v>1.4</v>
      </c>
      <c r="AC421" s="287">
        <f t="shared" si="107"/>
        <v>197.88</v>
      </c>
      <c r="AD421" s="287">
        <v>1.1499999999999999</v>
      </c>
      <c r="AE421" s="371">
        <v>246.00799999999995</v>
      </c>
      <c r="AF421" s="287">
        <v>1.1499999999999999</v>
      </c>
      <c r="AG421" s="371">
        <f t="shared" si="100"/>
        <v>228.68899999999999</v>
      </c>
      <c r="AH421" s="344">
        <f t="shared" si="101"/>
        <v>395.76</v>
      </c>
      <c r="AI421" s="360"/>
      <c r="AJ421" s="406">
        <f t="shared" si="102"/>
        <v>984.03199999999981</v>
      </c>
      <c r="AK421" s="350"/>
      <c r="AL421" s="458">
        <f t="shared" si="103"/>
        <v>1143.4449999999999</v>
      </c>
      <c r="AM421" s="495"/>
      <c r="AN421" s="288">
        <v>427.84</v>
      </c>
      <c r="AO421" s="288"/>
      <c r="AP421" s="288">
        <v>795.44</v>
      </c>
      <c r="AQ421" s="288"/>
      <c r="AR421" s="469">
        <f t="shared" si="104"/>
        <v>0</v>
      </c>
      <c r="AS421" s="288"/>
      <c r="AT421" s="290">
        <v>148.78</v>
      </c>
      <c r="AU421" s="291">
        <f t="shared" si="108"/>
        <v>743.9</v>
      </c>
      <c r="AV421" s="292"/>
      <c r="AW421" s="271" t="e">
        <f>AT421/#REF!</f>
        <v>#REF!</v>
      </c>
    </row>
    <row r="422" spans="1:49" ht="14.45" customHeight="1" x14ac:dyDescent="0.2">
      <c r="A422" s="286">
        <v>421</v>
      </c>
      <c r="B422" s="255">
        <v>407</v>
      </c>
      <c r="C422" s="256"/>
      <c r="D422" s="257">
        <v>333</v>
      </c>
      <c r="E422" s="258"/>
      <c r="F422" s="263" t="s">
        <v>193</v>
      </c>
      <c r="G422" s="47">
        <v>26</v>
      </c>
      <c r="H422" s="47" t="s">
        <v>662</v>
      </c>
      <c r="I422" s="435">
        <v>9747</v>
      </c>
      <c r="J422" s="276">
        <v>600259020</v>
      </c>
      <c r="K422" s="438">
        <v>0</v>
      </c>
      <c r="L422" s="438"/>
      <c r="M422" s="436" t="s">
        <v>1627</v>
      </c>
      <c r="N422" s="259"/>
      <c r="O422" s="259" t="s">
        <v>192</v>
      </c>
      <c r="P422" s="259" t="s">
        <v>15</v>
      </c>
      <c r="Q422" s="274">
        <v>2</v>
      </c>
      <c r="R422" s="287">
        <v>4</v>
      </c>
      <c r="S422" s="287">
        <f t="shared" si="105"/>
        <v>5</v>
      </c>
      <c r="T422" s="287">
        <f t="shared" si="106"/>
        <v>5</v>
      </c>
      <c r="U422" s="287">
        <v>5</v>
      </c>
      <c r="V422" s="287">
        <v>5</v>
      </c>
      <c r="W422" s="287">
        <v>146.57</v>
      </c>
      <c r="X422" s="344">
        <v>221.84</v>
      </c>
      <c r="Y422" s="399">
        <v>201.48</v>
      </c>
      <c r="Z422" s="287">
        <f>'SKLOP B'!J55</f>
        <v>0</v>
      </c>
      <c r="AA422" s="287">
        <v>146.57</v>
      </c>
      <c r="AB422" s="287">
        <v>1.4</v>
      </c>
      <c r="AC422" s="287">
        <f t="shared" si="107"/>
        <v>205.2</v>
      </c>
      <c r="AD422" s="287">
        <v>1.1499999999999999</v>
      </c>
      <c r="AE422" s="371">
        <v>255.11599999999999</v>
      </c>
      <c r="AF422" s="287">
        <v>1.1499999999999999</v>
      </c>
      <c r="AG422" s="371">
        <f t="shared" si="100"/>
        <v>231.70199999999997</v>
      </c>
      <c r="AH422" s="344">
        <f t="shared" si="101"/>
        <v>410.4</v>
      </c>
      <c r="AI422" s="360"/>
      <c r="AJ422" s="406">
        <f t="shared" si="102"/>
        <v>1020.4639999999999</v>
      </c>
      <c r="AK422" s="350"/>
      <c r="AL422" s="458">
        <f t="shared" si="103"/>
        <v>1158.5099999999998</v>
      </c>
      <c r="AM422" s="495"/>
      <c r="AN422" s="288">
        <v>443.68</v>
      </c>
      <c r="AO422" s="288"/>
      <c r="AP422" s="288">
        <v>805.92</v>
      </c>
      <c r="AQ422" s="288"/>
      <c r="AR422" s="469">
        <f t="shared" si="104"/>
        <v>0</v>
      </c>
      <c r="AS422" s="288"/>
      <c r="AT422" s="290">
        <v>154.28</v>
      </c>
      <c r="AU422" s="291">
        <f t="shared" si="108"/>
        <v>771.4</v>
      </c>
      <c r="AV422" s="292"/>
      <c r="AW422" s="271" t="e">
        <f>AT422/#REF!</f>
        <v>#REF!</v>
      </c>
    </row>
    <row r="423" spans="1:49" ht="14.45" customHeight="1" x14ac:dyDescent="0.2">
      <c r="A423" s="286">
        <v>422</v>
      </c>
      <c r="B423" s="255">
        <v>408</v>
      </c>
      <c r="C423" s="256"/>
      <c r="D423" s="257">
        <v>334</v>
      </c>
      <c r="E423" s="258"/>
      <c r="F423" s="263" t="s">
        <v>193</v>
      </c>
      <c r="G423" s="47">
        <v>26</v>
      </c>
      <c r="H423" s="47" t="s">
        <v>662</v>
      </c>
      <c r="I423" s="435">
        <v>9748</v>
      </c>
      <c r="J423" s="276">
        <v>600261020</v>
      </c>
      <c r="K423" s="438">
        <v>0</v>
      </c>
      <c r="L423" s="438"/>
      <c r="M423" s="436" t="s">
        <v>1628</v>
      </c>
      <c r="N423" s="259"/>
      <c r="O423" s="259" t="s">
        <v>192</v>
      </c>
      <c r="P423" s="259" t="s">
        <v>15</v>
      </c>
      <c r="Q423" s="264">
        <v>2</v>
      </c>
      <c r="R423" s="287">
        <v>4</v>
      </c>
      <c r="S423" s="287">
        <f t="shared" si="105"/>
        <v>5</v>
      </c>
      <c r="T423" s="287">
        <f t="shared" si="106"/>
        <v>5</v>
      </c>
      <c r="U423" s="287">
        <v>5</v>
      </c>
      <c r="V423" s="287">
        <v>5</v>
      </c>
      <c r="W423" s="287">
        <v>188.36</v>
      </c>
      <c r="X423" s="344">
        <v>285.06</v>
      </c>
      <c r="Y423" s="399">
        <v>209.85</v>
      </c>
      <c r="Z423" s="287">
        <f>'SKLOP B'!J56</f>
        <v>0</v>
      </c>
      <c r="AA423" s="287">
        <v>188.36</v>
      </c>
      <c r="AB423" s="287">
        <v>1.4</v>
      </c>
      <c r="AC423" s="287">
        <f t="shared" si="107"/>
        <v>263.7</v>
      </c>
      <c r="AD423" s="287">
        <v>1.1499999999999999</v>
      </c>
      <c r="AE423" s="371">
        <v>327.81899999999996</v>
      </c>
      <c r="AF423" s="287">
        <v>1.1499999999999999</v>
      </c>
      <c r="AG423" s="371">
        <f t="shared" si="100"/>
        <v>241.32749999999999</v>
      </c>
      <c r="AH423" s="344">
        <f t="shared" si="101"/>
        <v>527.4</v>
      </c>
      <c r="AI423" s="360"/>
      <c r="AJ423" s="406">
        <f t="shared" si="102"/>
        <v>1311.2759999999998</v>
      </c>
      <c r="AK423" s="350"/>
      <c r="AL423" s="458">
        <f t="shared" si="103"/>
        <v>1206.6374999999998</v>
      </c>
      <c r="AM423" s="495"/>
      <c r="AN423" s="288">
        <v>570.12</v>
      </c>
      <c r="AO423" s="288"/>
      <c r="AP423" s="288">
        <v>839.4</v>
      </c>
      <c r="AQ423" s="288"/>
      <c r="AR423" s="469">
        <f t="shared" si="104"/>
        <v>0</v>
      </c>
      <c r="AS423" s="288"/>
      <c r="AT423" s="290">
        <v>125.86</v>
      </c>
      <c r="AU423" s="291">
        <f t="shared" si="108"/>
        <v>629.29999999999995</v>
      </c>
      <c r="AV423" s="292"/>
      <c r="AW423" s="271" t="e">
        <f>AT423/#REF!</f>
        <v>#REF!</v>
      </c>
    </row>
    <row r="424" spans="1:49" ht="14.45" customHeight="1" x14ac:dyDescent="0.2">
      <c r="A424" s="286">
        <v>423</v>
      </c>
      <c r="B424" s="255">
        <v>409</v>
      </c>
      <c r="C424" s="256"/>
      <c r="D424" s="257">
        <v>335</v>
      </c>
      <c r="E424" s="258"/>
      <c r="F424" s="263" t="s">
        <v>193</v>
      </c>
      <c r="G424" s="47">
        <v>26</v>
      </c>
      <c r="H424" s="47" t="s">
        <v>662</v>
      </c>
      <c r="I424" s="435">
        <v>9749</v>
      </c>
      <c r="J424" s="276">
        <v>600262020</v>
      </c>
      <c r="K424" s="438">
        <v>0</v>
      </c>
      <c r="L424" s="438"/>
      <c r="M424" s="436" t="s">
        <v>1629</v>
      </c>
      <c r="N424" s="259"/>
      <c r="O424" s="259" t="s">
        <v>192</v>
      </c>
      <c r="P424" s="259" t="s">
        <v>15</v>
      </c>
      <c r="Q424" s="264">
        <v>2</v>
      </c>
      <c r="R424" s="287">
        <v>4</v>
      </c>
      <c r="S424" s="287">
        <f t="shared" si="105"/>
        <v>5</v>
      </c>
      <c r="T424" s="287">
        <f t="shared" si="106"/>
        <v>5</v>
      </c>
      <c r="U424" s="287">
        <v>5</v>
      </c>
      <c r="V424" s="287">
        <v>5</v>
      </c>
      <c r="W424" s="287">
        <v>221</v>
      </c>
      <c r="X424" s="344">
        <v>334.47</v>
      </c>
      <c r="Y424" s="399">
        <v>480.62</v>
      </c>
      <c r="Z424" s="287">
        <f>'SKLOP B'!J57</f>
        <v>0</v>
      </c>
      <c r="AA424" s="287">
        <v>221</v>
      </c>
      <c r="AB424" s="287">
        <v>1.4</v>
      </c>
      <c r="AC424" s="287">
        <f t="shared" si="107"/>
        <v>309.39999999999998</v>
      </c>
      <c r="AD424" s="287">
        <v>1.1499999999999999</v>
      </c>
      <c r="AE424" s="371">
        <v>384.64049999999997</v>
      </c>
      <c r="AF424" s="287">
        <v>1.1499999999999999</v>
      </c>
      <c r="AG424" s="371">
        <f t="shared" si="100"/>
        <v>552.71299999999997</v>
      </c>
      <c r="AH424" s="344">
        <f t="shared" si="101"/>
        <v>618.79999999999995</v>
      </c>
      <c r="AI424" s="360"/>
      <c r="AJ424" s="406">
        <f t="shared" si="102"/>
        <v>1538.5619999999999</v>
      </c>
      <c r="AK424" s="350"/>
      <c r="AL424" s="458">
        <f t="shared" si="103"/>
        <v>2763.5649999999996</v>
      </c>
      <c r="AM424" s="495"/>
      <c r="AN424" s="288">
        <v>668.94</v>
      </c>
      <c r="AO424" s="288"/>
      <c r="AP424" s="288">
        <v>1922.48</v>
      </c>
      <c r="AQ424" s="288"/>
      <c r="AR424" s="469">
        <f t="shared" si="104"/>
        <v>0</v>
      </c>
      <c r="AS424" s="288"/>
      <c r="AT424" s="290">
        <v>232.63</v>
      </c>
      <c r="AU424" s="291">
        <f t="shared" si="108"/>
        <v>1163.1500000000001</v>
      </c>
      <c r="AV424" s="292"/>
      <c r="AW424" s="271" t="e">
        <f>AT424/#REF!</f>
        <v>#REF!</v>
      </c>
    </row>
    <row r="425" spans="1:49" ht="14.45" customHeight="1" x14ac:dyDescent="0.2">
      <c r="A425" s="286">
        <v>424</v>
      </c>
      <c r="B425" s="255">
        <v>410</v>
      </c>
      <c r="C425" s="256"/>
      <c r="D425" s="257">
        <v>336</v>
      </c>
      <c r="E425" s="258"/>
      <c r="F425" s="263" t="s">
        <v>193</v>
      </c>
      <c r="G425" s="47">
        <v>26</v>
      </c>
      <c r="H425" s="47" t="s">
        <v>662</v>
      </c>
      <c r="I425" s="435">
        <v>9081</v>
      </c>
      <c r="J425" s="276">
        <v>600263020</v>
      </c>
      <c r="K425" s="438">
        <v>0</v>
      </c>
      <c r="L425" s="438"/>
      <c r="M425" s="436" t="s">
        <v>1630</v>
      </c>
      <c r="N425" s="259"/>
      <c r="O425" s="259" t="s">
        <v>192</v>
      </c>
      <c r="P425" s="259" t="s">
        <v>15</v>
      </c>
      <c r="Q425" s="264">
        <v>2</v>
      </c>
      <c r="R425" s="287">
        <v>4</v>
      </c>
      <c r="S425" s="287">
        <f t="shared" si="105"/>
        <v>5</v>
      </c>
      <c r="T425" s="287">
        <f t="shared" si="106"/>
        <v>5</v>
      </c>
      <c r="U425" s="287">
        <v>5</v>
      </c>
      <c r="V425" s="287">
        <v>5</v>
      </c>
      <c r="W425" s="287">
        <v>202.01</v>
      </c>
      <c r="X425" s="344">
        <v>290.43</v>
      </c>
      <c r="Y425" s="399">
        <v>274.42</v>
      </c>
      <c r="Z425" s="287">
        <f>'SKLOP B'!J58</f>
        <v>0</v>
      </c>
      <c r="AA425" s="287">
        <v>202.01</v>
      </c>
      <c r="AB425" s="287">
        <v>1.4</v>
      </c>
      <c r="AC425" s="287">
        <f t="shared" si="107"/>
        <v>282.81</v>
      </c>
      <c r="AD425" s="287">
        <v>1.1499999999999999</v>
      </c>
      <c r="AE425" s="371">
        <v>333.99449999999996</v>
      </c>
      <c r="AF425" s="287">
        <v>1.1499999999999999</v>
      </c>
      <c r="AG425" s="371">
        <f t="shared" si="100"/>
        <v>315.58299999999997</v>
      </c>
      <c r="AH425" s="344">
        <f t="shared" si="101"/>
        <v>565.62</v>
      </c>
      <c r="AI425" s="360"/>
      <c r="AJ425" s="406">
        <f t="shared" si="102"/>
        <v>1335.9779999999998</v>
      </c>
      <c r="AK425" s="350"/>
      <c r="AL425" s="458">
        <f t="shared" si="103"/>
        <v>1577.915</v>
      </c>
      <c r="AM425" s="495"/>
      <c r="AN425" s="288">
        <v>580.86</v>
      </c>
      <c r="AO425" s="288"/>
      <c r="AP425" s="288">
        <v>1097.68</v>
      </c>
      <c r="AQ425" s="288"/>
      <c r="AR425" s="469">
        <f t="shared" si="104"/>
        <v>0</v>
      </c>
      <c r="AS425" s="288"/>
      <c r="AT425" s="290">
        <v>202.01</v>
      </c>
      <c r="AU425" s="291">
        <f t="shared" si="108"/>
        <v>1010.05</v>
      </c>
      <c r="AV425" s="292"/>
      <c r="AW425" s="271" t="e">
        <f>AT425/#REF!</f>
        <v>#REF!</v>
      </c>
    </row>
    <row r="426" spans="1:49" ht="14.45" customHeight="1" x14ac:dyDescent="0.2">
      <c r="A426" s="286">
        <v>425</v>
      </c>
      <c r="B426" s="255">
        <v>411</v>
      </c>
      <c r="C426" s="256"/>
      <c r="D426" s="257">
        <v>337</v>
      </c>
      <c r="E426" s="258"/>
      <c r="F426" s="263" t="s">
        <v>193</v>
      </c>
      <c r="G426" s="47">
        <v>26</v>
      </c>
      <c r="H426" s="47" t="s">
        <v>662</v>
      </c>
      <c r="I426" s="435">
        <v>9329</v>
      </c>
      <c r="J426" s="276">
        <v>600264020</v>
      </c>
      <c r="K426" s="438">
        <v>0</v>
      </c>
      <c r="L426" s="438"/>
      <c r="M426" s="436" t="s">
        <v>1631</v>
      </c>
      <c r="N426" s="259"/>
      <c r="O426" s="259" t="s">
        <v>192</v>
      </c>
      <c r="P426" s="259" t="s">
        <v>15</v>
      </c>
      <c r="Q426" s="264">
        <v>2</v>
      </c>
      <c r="R426" s="287">
        <v>4</v>
      </c>
      <c r="S426" s="287">
        <f t="shared" si="105"/>
        <v>5</v>
      </c>
      <c r="T426" s="287">
        <f t="shared" si="106"/>
        <v>5</v>
      </c>
      <c r="U426" s="287">
        <v>5</v>
      </c>
      <c r="V426" s="287">
        <v>5</v>
      </c>
      <c r="W426" s="287">
        <v>221.34</v>
      </c>
      <c r="X426" s="344">
        <v>318.24</v>
      </c>
      <c r="Y426" s="399">
        <v>281.33999999999997</v>
      </c>
      <c r="Z426" s="287">
        <f>'SKLOP B'!J59</f>
        <v>0</v>
      </c>
      <c r="AA426" s="287">
        <v>221.34</v>
      </c>
      <c r="AB426" s="287">
        <v>1.4</v>
      </c>
      <c r="AC426" s="287">
        <f t="shared" si="107"/>
        <v>309.88</v>
      </c>
      <c r="AD426" s="287">
        <v>1.1499999999999999</v>
      </c>
      <c r="AE426" s="371">
        <v>365.976</v>
      </c>
      <c r="AF426" s="287">
        <v>1.1499999999999999</v>
      </c>
      <c r="AG426" s="371">
        <f t="shared" si="100"/>
        <v>323.54099999999994</v>
      </c>
      <c r="AH426" s="344">
        <f t="shared" si="101"/>
        <v>619.76</v>
      </c>
      <c r="AI426" s="360"/>
      <c r="AJ426" s="406">
        <f t="shared" si="102"/>
        <v>1463.904</v>
      </c>
      <c r="AK426" s="350"/>
      <c r="AL426" s="458">
        <f t="shared" si="103"/>
        <v>1617.7049999999997</v>
      </c>
      <c r="AM426" s="495"/>
      <c r="AN426" s="288">
        <v>636.48</v>
      </c>
      <c r="AO426" s="288"/>
      <c r="AP426" s="288">
        <v>1125.3599999999999</v>
      </c>
      <c r="AQ426" s="288"/>
      <c r="AR426" s="469">
        <f t="shared" si="104"/>
        <v>0</v>
      </c>
      <c r="AS426" s="288"/>
      <c r="AT426" s="290">
        <v>221.34</v>
      </c>
      <c r="AU426" s="291">
        <f t="shared" si="108"/>
        <v>1106.7</v>
      </c>
      <c r="AV426" s="292"/>
      <c r="AW426" s="271" t="e">
        <f>AT426/#REF!</f>
        <v>#REF!</v>
      </c>
    </row>
    <row r="427" spans="1:49" ht="14.45" customHeight="1" x14ac:dyDescent="0.2">
      <c r="A427" s="286">
        <v>426</v>
      </c>
      <c r="B427" s="255">
        <v>412</v>
      </c>
      <c r="C427" s="256"/>
      <c r="D427" s="257">
        <v>338</v>
      </c>
      <c r="E427" s="258"/>
      <c r="F427" s="263" t="s">
        <v>193</v>
      </c>
      <c r="G427" s="47">
        <v>26</v>
      </c>
      <c r="H427" s="47" t="s">
        <v>662</v>
      </c>
      <c r="I427" s="435">
        <v>9119</v>
      </c>
      <c r="J427" s="276">
        <v>600265020</v>
      </c>
      <c r="K427" s="438">
        <v>0</v>
      </c>
      <c r="L427" s="438"/>
      <c r="M427" s="436" t="s">
        <v>1632</v>
      </c>
      <c r="N427" s="259"/>
      <c r="O427" s="259" t="s">
        <v>192</v>
      </c>
      <c r="P427" s="259" t="s">
        <v>15</v>
      </c>
      <c r="Q427" s="264">
        <v>2</v>
      </c>
      <c r="R427" s="287">
        <v>4</v>
      </c>
      <c r="S427" s="287">
        <f t="shared" si="105"/>
        <v>5</v>
      </c>
      <c r="T427" s="287">
        <f t="shared" si="106"/>
        <v>5</v>
      </c>
      <c r="U427" s="287">
        <v>5</v>
      </c>
      <c r="V427" s="287">
        <v>5</v>
      </c>
      <c r="W427" s="287">
        <v>210.27</v>
      </c>
      <c r="X427" s="344">
        <v>418.24</v>
      </c>
      <c r="Y427" s="399">
        <v>285.2</v>
      </c>
      <c r="Z427" s="287">
        <f>'SKLOP B'!J60</f>
        <v>0</v>
      </c>
      <c r="AA427" s="287">
        <v>210.27</v>
      </c>
      <c r="AB427" s="287">
        <v>1.4</v>
      </c>
      <c r="AC427" s="287">
        <f t="shared" si="107"/>
        <v>294.38</v>
      </c>
      <c r="AD427" s="287">
        <v>1.1499999999999999</v>
      </c>
      <c r="AE427" s="371">
        <v>480.976</v>
      </c>
      <c r="AF427" s="287">
        <v>1.1499999999999999</v>
      </c>
      <c r="AG427" s="371">
        <f t="shared" si="100"/>
        <v>327.97999999999996</v>
      </c>
      <c r="AH427" s="344">
        <f t="shared" si="101"/>
        <v>588.76</v>
      </c>
      <c r="AI427" s="360"/>
      <c r="AJ427" s="406">
        <f t="shared" si="102"/>
        <v>1923.904</v>
      </c>
      <c r="AK427" s="350"/>
      <c r="AL427" s="458">
        <f t="shared" si="103"/>
        <v>1639.8999999999999</v>
      </c>
      <c r="AM427" s="495"/>
      <c r="AN427" s="288">
        <v>836.48</v>
      </c>
      <c r="AO427" s="288"/>
      <c r="AP427" s="288">
        <v>1140.8</v>
      </c>
      <c r="AQ427" s="288"/>
      <c r="AR427" s="469">
        <f t="shared" si="104"/>
        <v>0</v>
      </c>
      <c r="AS427" s="288"/>
      <c r="AT427" s="290">
        <v>221.34</v>
      </c>
      <c r="AU427" s="291">
        <f t="shared" si="108"/>
        <v>1106.7</v>
      </c>
      <c r="AV427" s="292"/>
      <c r="AW427" s="271" t="e">
        <f>AT427/#REF!</f>
        <v>#REF!</v>
      </c>
    </row>
    <row r="428" spans="1:49" ht="14.45" customHeight="1" x14ac:dyDescent="0.2">
      <c r="A428" s="286">
        <v>427</v>
      </c>
      <c r="B428" s="255">
        <v>413</v>
      </c>
      <c r="C428" s="256"/>
      <c r="D428" s="257">
        <v>339</v>
      </c>
      <c r="E428" s="258"/>
      <c r="F428" s="263" t="s">
        <v>193</v>
      </c>
      <c r="G428" s="47">
        <v>26</v>
      </c>
      <c r="H428" s="47" t="s">
        <v>662</v>
      </c>
      <c r="I428" s="435">
        <v>9120</v>
      </c>
      <c r="J428" s="276">
        <v>600266020</v>
      </c>
      <c r="K428" s="438">
        <v>0</v>
      </c>
      <c r="L428" s="438"/>
      <c r="M428" s="436" t="s">
        <v>1633</v>
      </c>
      <c r="N428" s="259"/>
      <c r="O428" s="259" t="s">
        <v>192</v>
      </c>
      <c r="P428" s="259" t="s">
        <v>15</v>
      </c>
      <c r="Q428" s="274">
        <v>2</v>
      </c>
      <c r="R428" s="287">
        <v>4</v>
      </c>
      <c r="S428" s="287">
        <f t="shared" si="105"/>
        <v>5</v>
      </c>
      <c r="T428" s="287">
        <f t="shared" si="106"/>
        <v>5</v>
      </c>
      <c r="U428" s="287">
        <v>5</v>
      </c>
      <c r="V428" s="287">
        <v>5</v>
      </c>
      <c r="W428" s="287">
        <v>297.14999999999998</v>
      </c>
      <c r="X428" s="344">
        <v>449.72</v>
      </c>
      <c r="Y428" s="399">
        <v>354.88</v>
      </c>
      <c r="Z428" s="287">
        <f>'SKLOP B'!J61</f>
        <v>0</v>
      </c>
      <c r="AA428" s="287">
        <v>297.14999999999998</v>
      </c>
      <c r="AB428" s="287">
        <v>1.4</v>
      </c>
      <c r="AC428" s="287">
        <f t="shared" si="107"/>
        <v>416.01</v>
      </c>
      <c r="AD428" s="287">
        <v>1.1499999999999999</v>
      </c>
      <c r="AE428" s="371">
        <v>517.178</v>
      </c>
      <c r="AF428" s="287">
        <v>1.1499999999999999</v>
      </c>
      <c r="AG428" s="371">
        <f t="shared" si="100"/>
        <v>408.11199999999997</v>
      </c>
      <c r="AH428" s="344">
        <f t="shared" si="101"/>
        <v>832.02</v>
      </c>
      <c r="AI428" s="360"/>
      <c r="AJ428" s="406">
        <f t="shared" si="102"/>
        <v>2068.712</v>
      </c>
      <c r="AK428" s="350"/>
      <c r="AL428" s="458">
        <f t="shared" si="103"/>
        <v>2040.56</v>
      </c>
      <c r="AM428" s="495"/>
      <c r="AN428" s="288">
        <v>899.44</v>
      </c>
      <c r="AO428" s="288"/>
      <c r="AP428" s="288">
        <v>1419.52</v>
      </c>
      <c r="AQ428" s="288"/>
      <c r="AR428" s="469">
        <f t="shared" si="104"/>
        <v>0</v>
      </c>
      <c r="AS428" s="288"/>
      <c r="AT428" s="290">
        <v>392.34</v>
      </c>
      <c r="AU428" s="291">
        <f t="shared" si="108"/>
        <v>1961.6999999999998</v>
      </c>
      <c r="AV428" s="292"/>
      <c r="AW428" s="271" t="e">
        <f>AT428/#REF!</f>
        <v>#REF!</v>
      </c>
    </row>
    <row r="429" spans="1:49" ht="14.45" customHeight="1" x14ac:dyDescent="0.2">
      <c r="A429" s="286">
        <v>428</v>
      </c>
      <c r="B429" s="255">
        <v>414</v>
      </c>
      <c r="C429" s="256"/>
      <c r="D429" s="257">
        <v>340</v>
      </c>
      <c r="E429" s="258"/>
      <c r="F429" s="263" t="s">
        <v>193</v>
      </c>
      <c r="G429" s="47">
        <v>26</v>
      </c>
      <c r="H429" s="47" t="s">
        <v>662</v>
      </c>
      <c r="I429" s="435">
        <v>9137</v>
      </c>
      <c r="J429" s="276">
        <v>600273020</v>
      </c>
      <c r="K429" s="438">
        <v>0</v>
      </c>
      <c r="L429" s="438"/>
      <c r="M429" s="436" t="s">
        <v>1634</v>
      </c>
      <c r="N429" s="259"/>
      <c r="O429" s="259" t="s">
        <v>192</v>
      </c>
      <c r="P429" s="259" t="s">
        <v>15</v>
      </c>
      <c r="Q429" s="274">
        <v>2</v>
      </c>
      <c r="R429" s="287">
        <v>4</v>
      </c>
      <c r="S429" s="287">
        <f t="shared" si="105"/>
        <v>5</v>
      </c>
      <c r="T429" s="287">
        <f t="shared" si="106"/>
        <v>5</v>
      </c>
      <c r="U429" s="287">
        <v>5</v>
      </c>
      <c r="V429" s="287">
        <v>5</v>
      </c>
      <c r="W429" s="287">
        <v>321.19</v>
      </c>
      <c r="X429" s="344">
        <v>486.09</v>
      </c>
      <c r="Y429" s="399">
        <v>460.65</v>
      </c>
      <c r="Z429" s="287">
        <f>'SKLOP B'!J62</f>
        <v>0</v>
      </c>
      <c r="AA429" s="287">
        <v>321.19</v>
      </c>
      <c r="AB429" s="287">
        <v>1.4</v>
      </c>
      <c r="AC429" s="287">
        <f t="shared" si="107"/>
        <v>449.67</v>
      </c>
      <c r="AD429" s="287">
        <v>1.1499999999999999</v>
      </c>
      <c r="AE429" s="371">
        <v>559.00349999999992</v>
      </c>
      <c r="AF429" s="287">
        <v>1.1499999999999999</v>
      </c>
      <c r="AG429" s="371">
        <f t="shared" ref="AG429:AG460" si="109">Y429*AF429</f>
        <v>529.74749999999995</v>
      </c>
      <c r="AH429" s="344">
        <f t="shared" ref="AH429:AH440" si="110">Q429*AC429</f>
        <v>899.34</v>
      </c>
      <c r="AI429" s="360"/>
      <c r="AJ429" s="406">
        <f t="shared" ref="AJ429:AJ440" si="111">R429*AE429</f>
        <v>2236.0139999999997</v>
      </c>
      <c r="AK429" s="350"/>
      <c r="AL429" s="458">
        <f t="shared" ref="AL429:AL441" si="112">V429*AG429</f>
        <v>2648.7374999999997</v>
      </c>
      <c r="AM429" s="495"/>
      <c r="AN429" s="288">
        <v>972.18</v>
      </c>
      <c r="AO429" s="288"/>
      <c r="AP429" s="288">
        <v>1842.6</v>
      </c>
      <c r="AQ429" s="288"/>
      <c r="AR429" s="469">
        <f t="shared" si="104"/>
        <v>0</v>
      </c>
      <c r="AS429" s="288"/>
      <c r="AT429" s="290">
        <v>338.09</v>
      </c>
      <c r="AU429" s="291">
        <f t="shared" si="108"/>
        <v>1690.4499999999998</v>
      </c>
      <c r="AV429" s="292"/>
      <c r="AW429" s="271" t="e">
        <f>AT429/#REF!</f>
        <v>#REF!</v>
      </c>
    </row>
    <row r="430" spans="1:49" ht="14.45" customHeight="1" x14ac:dyDescent="0.2">
      <c r="A430" s="286">
        <v>429</v>
      </c>
      <c r="B430" s="255">
        <v>415</v>
      </c>
      <c r="C430" s="256"/>
      <c r="D430" s="257">
        <v>341</v>
      </c>
      <c r="E430" s="258"/>
      <c r="F430" s="263" t="s">
        <v>193</v>
      </c>
      <c r="G430" s="47">
        <v>26</v>
      </c>
      <c r="H430" s="47" t="s">
        <v>662</v>
      </c>
      <c r="I430" s="435">
        <v>9136</v>
      </c>
      <c r="J430" s="276">
        <v>600274020</v>
      </c>
      <c r="K430" s="438">
        <v>0</v>
      </c>
      <c r="L430" s="438"/>
      <c r="M430" s="436" t="s">
        <v>1635</v>
      </c>
      <c r="N430" s="259"/>
      <c r="O430" s="259" t="s">
        <v>192</v>
      </c>
      <c r="P430" s="259" t="s">
        <v>15</v>
      </c>
      <c r="Q430" s="274">
        <v>2</v>
      </c>
      <c r="R430" s="287">
        <v>4</v>
      </c>
      <c r="S430" s="287">
        <f t="shared" si="105"/>
        <v>5</v>
      </c>
      <c r="T430" s="287">
        <f t="shared" si="106"/>
        <v>5</v>
      </c>
      <c r="U430" s="287">
        <v>5</v>
      </c>
      <c r="V430" s="287">
        <v>5</v>
      </c>
      <c r="W430" s="287">
        <v>348.57</v>
      </c>
      <c r="X430" s="344">
        <v>527.54</v>
      </c>
      <c r="Y430" s="399">
        <v>498.57</v>
      </c>
      <c r="Z430" s="287">
        <f>'SKLOP B'!J63</f>
        <v>0</v>
      </c>
      <c r="AA430" s="287">
        <v>348.57</v>
      </c>
      <c r="AB430" s="287">
        <v>1.4</v>
      </c>
      <c r="AC430" s="287">
        <f t="shared" si="107"/>
        <v>488</v>
      </c>
      <c r="AD430" s="287">
        <v>1.1499999999999999</v>
      </c>
      <c r="AE430" s="371">
        <v>606.67099999999994</v>
      </c>
      <c r="AF430" s="287">
        <v>1.1499999999999999</v>
      </c>
      <c r="AG430" s="371">
        <f t="shared" si="109"/>
        <v>573.35549999999989</v>
      </c>
      <c r="AH430" s="344">
        <f t="shared" si="110"/>
        <v>976</v>
      </c>
      <c r="AI430" s="360"/>
      <c r="AJ430" s="406">
        <f t="shared" si="111"/>
        <v>2426.6839999999997</v>
      </c>
      <c r="AK430" s="350"/>
      <c r="AL430" s="458">
        <f t="shared" si="112"/>
        <v>2866.7774999999992</v>
      </c>
      <c r="AM430" s="495"/>
      <c r="AN430" s="288">
        <v>1055.08</v>
      </c>
      <c r="AO430" s="288"/>
      <c r="AP430" s="288">
        <v>1994.28</v>
      </c>
      <c r="AQ430" s="288"/>
      <c r="AR430" s="469">
        <f t="shared" ref="AR430:AR441" si="113">V430*Z430</f>
        <v>0</v>
      </c>
      <c r="AS430" s="288"/>
      <c r="AT430" s="290">
        <v>366.92</v>
      </c>
      <c r="AU430" s="291">
        <f t="shared" si="108"/>
        <v>1834.6000000000001</v>
      </c>
      <c r="AV430" s="292"/>
      <c r="AW430" s="271" t="e">
        <f>AT430/#REF!</f>
        <v>#REF!</v>
      </c>
    </row>
    <row r="431" spans="1:49" ht="14.45" customHeight="1" x14ac:dyDescent="0.2">
      <c r="A431" s="286">
        <v>430</v>
      </c>
      <c r="B431" s="255">
        <v>416</v>
      </c>
      <c r="C431" s="256"/>
      <c r="D431" s="257">
        <v>342</v>
      </c>
      <c r="E431" s="258"/>
      <c r="F431" s="263" t="s">
        <v>193</v>
      </c>
      <c r="G431" s="47">
        <v>26</v>
      </c>
      <c r="H431" s="47" t="s">
        <v>662</v>
      </c>
      <c r="I431" s="435">
        <v>9135</v>
      </c>
      <c r="J431" s="276">
        <v>600275000</v>
      </c>
      <c r="K431" s="438">
        <v>0</v>
      </c>
      <c r="L431" s="438"/>
      <c r="M431" s="436" t="s">
        <v>1636</v>
      </c>
      <c r="N431" s="90"/>
      <c r="O431" s="90" t="s">
        <v>192</v>
      </c>
      <c r="P431" s="90" t="s">
        <v>15</v>
      </c>
      <c r="Q431" s="274">
        <v>2</v>
      </c>
      <c r="R431" s="287">
        <v>4</v>
      </c>
      <c r="S431" s="287">
        <f t="shared" si="105"/>
        <v>5</v>
      </c>
      <c r="T431" s="287">
        <f t="shared" si="106"/>
        <v>5</v>
      </c>
      <c r="U431" s="287">
        <v>5</v>
      </c>
      <c r="V431" s="287">
        <v>5</v>
      </c>
      <c r="W431" s="287">
        <v>324.79000000000002</v>
      </c>
      <c r="X431" s="344">
        <v>527.54</v>
      </c>
      <c r="Y431" s="399">
        <v>544.96</v>
      </c>
      <c r="Z431" s="287">
        <f>'SKLOP B'!J64</f>
        <v>0</v>
      </c>
      <c r="AA431" s="287">
        <v>324.79000000000002</v>
      </c>
      <c r="AB431" s="287">
        <v>1.4</v>
      </c>
      <c r="AC431" s="287">
        <f t="shared" si="107"/>
        <v>454.71</v>
      </c>
      <c r="AD431" s="287">
        <v>1.1499999999999999</v>
      </c>
      <c r="AE431" s="371">
        <v>606.67099999999994</v>
      </c>
      <c r="AF431" s="287">
        <v>1.1499999999999999</v>
      </c>
      <c r="AG431" s="371">
        <f t="shared" si="109"/>
        <v>626.70399999999995</v>
      </c>
      <c r="AH431" s="344">
        <f t="shared" si="110"/>
        <v>909.42</v>
      </c>
      <c r="AI431" s="360"/>
      <c r="AJ431" s="406">
        <f t="shared" si="111"/>
        <v>2426.6839999999997</v>
      </c>
      <c r="AK431" s="350"/>
      <c r="AL431" s="458">
        <f t="shared" si="112"/>
        <v>3133.5199999999995</v>
      </c>
      <c r="AM431" s="495"/>
      <c r="AN431" s="288">
        <v>1055.08</v>
      </c>
      <c r="AO431" s="288"/>
      <c r="AP431" s="288">
        <v>2179.84</v>
      </c>
      <c r="AQ431" s="288"/>
      <c r="AR431" s="469">
        <f t="shared" si="113"/>
        <v>0</v>
      </c>
      <c r="AS431" s="288"/>
      <c r="AT431" s="290">
        <v>341.88</v>
      </c>
      <c r="AU431" s="291">
        <f t="shared" si="108"/>
        <v>1709.4</v>
      </c>
      <c r="AV431" s="292"/>
      <c r="AW431" s="271" t="e">
        <f>AT431/#REF!</f>
        <v>#REF!</v>
      </c>
    </row>
    <row r="432" spans="1:49" ht="14.45" customHeight="1" x14ac:dyDescent="0.2">
      <c r="A432" s="286">
        <v>431</v>
      </c>
      <c r="B432" s="255">
        <v>417</v>
      </c>
      <c r="C432" s="256"/>
      <c r="D432" s="257">
        <v>343</v>
      </c>
      <c r="E432" s="258"/>
      <c r="F432" s="263" t="s">
        <v>193</v>
      </c>
      <c r="G432" s="47">
        <v>26</v>
      </c>
      <c r="H432" s="47" t="s">
        <v>662</v>
      </c>
      <c r="I432" s="435">
        <v>9134</v>
      </c>
      <c r="J432" s="276">
        <v>600276000</v>
      </c>
      <c r="K432" s="438">
        <v>0</v>
      </c>
      <c r="L432" s="438"/>
      <c r="M432" s="436" t="s">
        <v>1637</v>
      </c>
      <c r="N432" s="90"/>
      <c r="O432" s="90" t="s">
        <v>192</v>
      </c>
      <c r="P432" s="90" t="s">
        <v>15</v>
      </c>
      <c r="Q432" s="274">
        <v>2</v>
      </c>
      <c r="R432" s="287">
        <v>4</v>
      </c>
      <c r="S432" s="287">
        <f t="shared" si="105"/>
        <v>5</v>
      </c>
      <c r="T432" s="287">
        <f t="shared" si="106"/>
        <v>5</v>
      </c>
      <c r="U432" s="287">
        <v>5</v>
      </c>
      <c r="V432" s="287">
        <v>5</v>
      </c>
      <c r="W432" s="287">
        <v>444.27</v>
      </c>
      <c r="X432" s="344">
        <v>672.37</v>
      </c>
      <c r="Y432" s="399">
        <v>617.88</v>
      </c>
      <c r="Z432" s="287">
        <f>'SKLOP B'!J65</f>
        <v>0</v>
      </c>
      <c r="AA432" s="287">
        <v>444.27</v>
      </c>
      <c r="AB432" s="287">
        <v>1.4</v>
      </c>
      <c r="AC432" s="287">
        <f t="shared" si="107"/>
        <v>621.98</v>
      </c>
      <c r="AD432" s="287">
        <v>1.1499999999999999</v>
      </c>
      <c r="AE432" s="371">
        <v>773.2254999999999</v>
      </c>
      <c r="AF432" s="287">
        <v>1.1499999999999999</v>
      </c>
      <c r="AG432" s="371">
        <f t="shared" si="109"/>
        <v>710.5619999999999</v>
      </c>
      <c r="AH432" s="344">
        <f t="shared" si="110"/>
        <v>1243.96</v>
      </c>
      <c r="AI432" s="360"/>
      <c r="AJ432" s="406">
        <f t="shared" si="111"/>
        <v>3092.9019999999996</v>
      </c>
      <c r="AK432" s="350"/>
      <c r="AL432" s="458">
        <f t="shared" si="112"/>
        <v>3552.8099999999995</v>
      </c>
      <c r="AM432" s="495"/>
      <c r="AN432" s="288">
        <v>1344.74</v>
      </c>
      <c r="AO432" s="288"/>
      <c r="AP432" s="288">
        <v>2471.52</v>
      </c>
      <c r="AQ432" s="288"/>
      <c r="AR432" s="469">
        <f t="shared" si="113"/>
        <v>0</v>
      </c>
      <c r="AS432" s="288"/>
      <c r="AT432" s="290">
        <v>467.65</v>
      </c>
      <c r="AU432" s="291">
        <f t="shared" si="108"/>
        <v>2338.25</v>
      </c>
      <c r="AV432" s="292"/>
      <c r="AW432" s="271" t="e">
        <f>AT432/#REF!</f>
        <v>#REF!</v>
      </c>
    </row>
    <row r="433" spans="1:49" ht="14.45" customHeight="1" x14ac:dyDescent="0.2">
      <c r="A433" s="286">
        <v>432</v>
      </c>
      <c r="B433" s="255">
        <v>418</v>
      </c>
      <c r="C433" s="256"/>
      <c r="D433" s="257">
        <v>344</v>
      </c>
      <c r="E433" s="258"/>
      <c r="F433" s="263" t="s">
        <v>193</v>
      </c>
      <c r="G433" s="47">
        <v>26</v>
      </c>
      <c r="H433" s="47" t="s">
        <v>662</v>
      </c>
      <c r="I433" s="435">
        <v>9138</v>
      </c>
      <c r="J433" s="276">
        <v>600277000</v>
      </c>
      <c r="K433" s="438">
        <v>0</v>
      </c>
      <c r="L433" s="438"/>
      <c r="M433" s="436" t="s">
        <v>1638</v>
      </c>
      <c r="N433" s="90"/>
      <c r="O433" s="90" t="s">
        <v>192</v>
      </c>
      <c r="P433" s="90" t="s">
        <v>15</v>
      </c>
      <c r="Q433" s="274">
        <v>2</v>
      </c>
      <c r="R433" s="287">
        <v>4</v>
      </c>
      <c r="S433" s="287">
        <f t="shared" si="105"/>
        <v>5</v>
      </c>
      <c r="T433" s="287">
        <f t="shared" si="106"/>
        <v>5</v>
      </c>
      <c r="U433" s="287">
        <v>5</v>
      </c>
      <c r="V433" s="287">
        <v>5</v>
      </c>
      <c r="W433" s="287">
        <v>752.27</v>
      </c>
      <c r="X433" s="344">
        <v>1153.6600000000001</v>
      </c>
      <c r="Y433" s="399">
        <v>1196.75</v>
      </c>
      <c r="Z433" s="287">
        <f>'SKLOP B'!J66</f>
        <v>0</v>
      </c>
      <c r="AA433" s="287">
        <v>752.27</v>
      </c>
      <c r="AB433" s="287">
        <v>1.4</v>
      </c>
      <c r="AC433" s="287">
        <f t="shared" si="107"/>
        <v>1053.18</v>
      </c>
      <c r="AD433" s="287">
        <v>1.1499999999999999</v>
      </c>
      <c r="AE433" s="371">
        <v>1326.7090000000001</v>
      </c>
      <c r="AF433" s="287">
        <v>1.1499999999999999</v>
      </c>
      <c r="AG433" s="371">
        <f t="shared" si="109"/>
        <v>1376.2624999999998</v>
      </c>
      <c r="AH433" s="344">
        <f t="shared" si="110"/>
        <v>2106.36</v>
      </c>
      <c r="AI433" s="360"/>
      <c r="AJ433" s="406">
        <f t="shared" si="111"/>
        <v>5306.8360000000002</v>
      </c>
      <c r="AK433" s="350"/>
      <c r="AL433" s="458">
        <f t="shared" si="112"/>
        <v>6881.3124999999991</v>
      </c>
      <c r="AM433" s="495"/>
      <c r="AN433" s="288">
        <v>2307.3200000000002</v>
      </c>
      <c r="AO433" s="288"/>
      <c r="AP433" s="288">
        <v>4787</v>
      </c>
      <c r="AQ433" s="288"/>
      <c r="AR433" s="469">
        <f t="shared" si="113"/>
        <v>0</v>
      </c>
      <c r="AS433" s="288"/>
      <c r="AT433" s="290">
        <v>802.39</v>
      </c>
      <c r="AU433" s="291">
        <f t="shared" si="108"/>
        <v>4011.95</v>
      </c>
      <c r="AV433" s="292"/>
      <c r="AW433" s="271" t="e">
        <f>AT433/#REF!</f>
        <v>#REF!</v>
      </c>
    </row>
    <row r="434" spans="1:49" ht="14.45" customHeight="1" x14ac:dyDescent="0.2">
      <c r="A434" s="286">
        <v>433</v>
      </c>
      <c r="B434" s="255">
        <v>419</v>
      </c>
      <c r="C434" s="256">
        <v>263</v>
      </c>
      <c r="D434" s="257">
        <v>345</v>
      </c>
      <c r="E434" s="258">
        <v>265</v>
      </c>
      <c r="F434" s="259" t="s">
        <v>191</v>
      </c>
      <c r="G434" s="47">
        <v>26</v>
      </c>
      <c r="H434" s="47" t="s">
        <v>662</v>
      </c>
      <c r="I434" s="303">
        <v>3976</v>
      </c>
      <c r="J434" s="424" t="s">
        <v>222</v>
      </c>
      <c r="K434" s="438">
        <v>0</v>
      </c>
      <c r="L434" s="438"/>
      <c r="M434" s="90" t="s">
        <v>921</v>
      </c>
      <c r="N434" s="90"/>
      <c r="O434" s="90" t="s">
        <v>192</v>
      </c>
      <c r="P434" s="90" t="s">
        <v>15</v>
      </c>
      <c r="Q434" s="264">
        <v>2</v>
      </c>
      <c r="R434" s="287">
        <v>4</v>
      </c>
      <c r="S434" s="287">
        <f t="shared" si="105"/>
        <v>5</v>
      </c>
      <c r="T434" s="287">
        <f t="shared" si="106"/>
        <v>5</v>
      </c>
      <c r="U434" s="287">
        <v>5</v>
      </c>
      <c r="V434" s="287">
        <v>5</v>
      </c>
      <c r="W434" s="287">
        <v>78.72</v>
      </c>
      <c r="X434" s="344">
        <v>113.18</v>
      </c>
      <c r="Y434" s="399">
        <v>118.84</v>
      </c>
      <c r="Z434" s="287">
        <f>'SKLOP B'!J67</f>
        <v>0</v>
      </c>
      <c r="AA434" s="287">
        <v>78.72</v>
      </c>
      <c r="AB434" s="287">
        <v>1.4</v>
      </c>
      <c r="AC434" s="287">
        <f t="shared" si="107"/>
        <v>110.21</v>
      </c>
      <c r="AD434" s="287">
        <v>1.1499999999999999</v>
      </c>
      <c r="AE434" s="371">
        <v>130.15700000000001</v>
      </c>
      <c r="AF434" s="287">
        <v>1.1499999999999999</v>
      </c>
      <c r="AG434" s="371">
        <f t="shared" si="109"/>
        <v>136.666</v>
      </c>
      <c r="AH434" s="344">
        <f t="shared" si="110"/>
        <v>220.42</v>
      </c>
      <c r="AI434" s="360"/>
      <c r="AJ434" s="406">
        <f t="shared" si="111"/>
        <v>520.62800000000004</v>
      </c>
      <c r="AK434" s="350"/>
      <c r="AL434" s="458">
        <f t="shared" si="112"/>
        <v>683.32999999999993</v>
      </c>
      <c r="AM434" s="495"/>
      <c r="AN434" s="288">
        <v>226.36</v>
      </c>
      <c r="AO434" s="288"/>
      <c r="AP434" s="288">
        <v>475.36</v>
      </c>
      <c r="AQ434" s="288"/>
      <c r="AR434" s="469">
        <f t="shared" si="113"/>
        <v>0</v>
      </c>
      <c r="AS434" s="288"/>
      <c r="AT434" s="290">
        <v>78.72</v>
      </c>
      <c r="AU434" s="291">
        <f t="shared" si="108"/>
        <v>393.6</v>
      </c>
      <c r="AV434" s="292"/>
      <c r="AW434" s="271" t="e">
        <f>AT434/#REF!</f>
        <v>#REF!</v>
      </c>
    </row>
    <row r="435" spans="1:49" ht="14.45" customHeight="1" x14ac:dyDescent="0.2">
      <c r="A435" s="286">
        <v>434</v>
      </c>
      <c r="B435" s="255">
        <v>420</v>
      </c>
      <c r="C435" s="256">
        <v>264</v>
      </c>
      <c r="D435" s="257">
        <v>346</v>
      </c>
      <c r="E435" s="258">
        <v>266</v>
      </c>
      <c r="F435" s="259" t="s">
        <v>191</v>
      </c>
      <c r="G435" s="47">
        <v>26</v>
      </c>
      <c r="H435" s="47" t="s">
        <v>662</v>
      </c>
      <c r="I435" s="303">
        <v>4041</v>
      </c>
      <c r="J435" s="424" t="s">
        <v>223</v>
      </c>
      <c r="K435" s="438">
        <v>0</v>
      </c>
      <c r="L435" s="438"/>
      <c r="M435" s="90" t="s">
        <v>922</v>
      </c>
      <c r="N435" s="90"/>
      <c r="O435" s="90" t="s">
        <v>192</v>
      </c>
      <c r="P435" s="90" t="s">
        <v>15</v>
      </c>
      <c r="Q435" s="264">
        <v>1</v>
      </c>
      <c r="R435" s="287">
        <v>2</v>
      </c>
      <c r="S435" s="287">
        <f t="shared" si="105"/>
        <v>2.5</v>
      </c>
      <c r="T435" s="287">
        <f t="shared" si="106"/>
        <v>3</v>
      </c>
      <c r="U435" s="287">
        <v>3</v>
      </c>
      <c r="V435" s="287">
        <v>3</v>
      </c>
      <c r="W435" s="287">
        <v>79.900000000000006</v>
      </c>
      <c r="X435" s="344">
        <v>120.87</v>
      </c>
      <c r="Y435" s="399">
        <v>165.46</v>
      </c>
      <c r="Z435" s="287">
        <f>'SKLOP B'!J68</f>
        <v>0</v>
      </c>
      <c r="AA435" s="287">
        <v>79.900000000000006</v>
      </c>
      <c r="AB435" s="287">
        <v>1.4</v>
      </c>
      <c r="AC435" s="287">
        <f t="shared" si="107"/>
        <v>111.86</v>
      </c>
      <c r="AD435" s="287">
        <v>1.1499999999999999</v>
      </c>
      <c r="AE435" s="371">
        <v>139.00049999999999</v>
      </c>
      <c r="AF435" s="287">
        <v>1.1499999999999999</v>
      </c>
      <c r="AG435" s="371">
        <f t="shared" si="109"/>
        <v>190.279</v>
      </c>
      <c r="AH435" s="344">
        <f t="shared" si="110"/>
        <v>111.86</v>
      </c>
      <c r="AI435" s="360"/>
      <c r="AJ435" s="406">
        <f t="shared" si="111"/>
        <v>278.00099999999998</v>
      </c>
      <c r="AK435" s="350"/>
      <c r="AL435" s="458">
        <f t="shared" si="112"/>
        <v>570.83699999999999</v>
      </c>
      <c r="AM435" s="495"/>
      <c r="AN435" s="288">
        <v>120.87</v>
      </c>
      <c r="AO435" s="288"/>
      <c r="AP435" s="288">
        <v>330.92</v>
      </c>
      <c r="AQ435" s="288"/>
      <c r="AR435" s="469">
        <f t="shared" si="113"/>
        <v>0</v>
      </c>
      <c r="AS435" s="288"/>
      <c r="AT435" s="290">
        <v>79.900000000000006</v>
      </c>
      <c r="AU435" s="291">
        <f t="shared" si="108"/>
        <v>239.70000000000002</v>
      </c>
      <c r="AV435" s="292"/>
      <c r="AW435" s="271" t="e">
        <f>AT435/#REF!</f>
        <v>#REF!</v>
      </c>
    </row>
    <row r="436" spans="1:49" ht="14.45" customHeight="1" x14ac:dyDescent="0.2">
      <c r="A436" s="286">
        <v>435</v>
      </c>
      <c r="B436" s="255">
        <v>421</v>
      </c>
      <c r="C436" s="256"/>
      <c r="D436" s="257">
        <v>347</v>
      </c>
      <c r="E436" s="258"/>
      <c r="F436" s="263" t="s">
        <v>193</v>
      </c>
      <c r="G436" s="47">
        <v>26</v>
      </c>
      <c r="H436" s="47" t="s">
        <v>662</v>
      </c>
      <c r="I436" s="435">
        <v>3995</v>
      </c>
      <c r="J436" s="276">
        <v>600290020</v>
      </c>
      <c r="K436" s="438">
        <v>0</v>
      </c>
      <c r="L436" s="438"/>
      <c r="M436" s="436" t="s">
        <v>1639</v>
      </c>
      <c r="N436" s="90"/>
      <c r="O436" s="90" t="s">
        <v>192</v>
      </c>
      <c r="P436" s="90" t="s">
        <v>15</v>
      </c>
      <c r="Q436" s="274">
        <v>1</v>
      </c>
      <c r="R436" s="287">
        <v>2</v>
      </c>
      <c r="S436" s="287">
        <f t="shared" si="105"/>
        <v>2.5</v>
      </c>
      <c r="T436" s="287">
        <f t="shared" si="106"/>
        <v>3</v>
      </c>
      <c r="U436" s="287">
        <v>3</v>
      </c>
      <c r="V436" s="287">
        <v>3</v>
      </c>
      <c r="W436" s="287">
        <v>87.17</v>
      </c>
      <c r="X436" s="344">
        <v>125.33</v>
      </c>
      <c r="Y436" s="399">
        <v>170.34</v>
      </c>
      <c r="Z436" s="287">
        <f>'SKLOP B'!J69</f>
        <v>0</v>
      </c>
      <c r="AA436" s="287">
        <v>87.17</v>
      </c>
      <c r="AB436" s="287">
        <v>1.4</v>
      </c>
      <c r="AC436" s="287">
        <f t="shared" si="107"/>
        <v>122.04</v>
      </c>
      <c r="AD436" s="287">
        <v>1.1499999999999999</v>
      </c>
      <c r="AE436" s="371">
        <v>144.12949999999998</v>
      </c>
      <c r="AF436" s="287">
        <v>1.1499999999999999</v>
      </c>
      <c r="AG436" s="371">
        <f t="shared" si="109"/>
        <v>195.89099999999999</v>
      </c>
      <c r="AH436" s="344">
        <f t="shared" si="110"/>
        <v>122.04</v>
      </c>
      <c r="AI436" s="360"/>
      <c r="AJ436" s="406">
        <f t="shared" si="111"/>
        <v>288.25899999999996</v>
      </c>
      <c r="AK436" s="351"/>
      <c r="AL436" s="458">
        <f t="shared" si="112"/>
        <v>587.673</v>
      </c>
      <c r="AM436" s="495"/>
      <c r="AN436" s="288">
        <v>125.33</v>
      </c>
      <c r="AO436" s="288"/>
      <c r="AP436" s="288">
        <v>340.68</v>
      </c>
      <c r="AQ436" s="288"/>
      <c r="AR436" s="469">
        <f t="shared" si="113"/>
        <v>0</v>
      </c>
      <c r="AS436" s="288"/>
      <c r="AT436" s="290">
        <v>87.17</v>
      </c>
      <c r="AU436" s="291">
        <f t="shared" si="108"/>
        <v>261.51</v>
      </c>
      <c r="AV436" s="292"/>
      <c r="AW436" s="271" t="e">
        <f>AT436/#REF!</f>
        <v>#REF!</v>
      </c>
    </row>
    <row r="437" spans="1:49" ht="14.45" customHeight="1" x14ac:dyDescent="0.2">
      <c r="A437" s="286">
        <v>436</v>
      </c>
      <c r="B437" s="255">
        <v>422</v>
      </c>
      <c r="C437" s="256">
        <v>265</v>
      </c>
      <c r="D437" s="257">
        <v>348</v>
      </c>
      <c r="E437" s="258">
        <v>267</v>
      </c>
      <c r="F437" s="259" t="s">
        <v>191</v>
      </c>
      <c r="G437" s="47">
        <v>26</v>
      </c>
      <c r="H437" s="47" t="s">
        <v>662</v>
      </c>
      <c r="I437" s="303">
        <v>4053</v>
      </c>
      <c r="J437" s="424" t="s">
        <v>224</v>
      </c>
      <c r="K437" s="438">
        <v>0</v>
      </c>
      <c r="L437" s="438"/>
      <c r="M437" s="90" t="s">
        <v>1646</v>
      </c>
      <c r="N437" s="90"/>
      <c r="O437" s="90" t="s">
        <v>192</v>
      </c>
      <c r="P437" s="90" t="s">
        <v>15</v>
      </c>
      <c r="Q437" s="264">
        <v>1</v>
      </c>
      <c r="R437" s="287">
        <v>2</v>
      </c>
      <c r="S437" s="287">
        <f t="shared" si="105"/>
        <v>2.5</v>
      </c>
      <c r="T437" s="287">
        <f t="shared" si="106"/>
        <v>3</v>
      </c>
      <c r="U437" s="287">
        <v>3</v>
      </c>
      <c r="V437" s="287">
        <v>3</v>
      </c>
      <c r="W437" s="287">
        <v>93.41</v>
      </c>
      <c r="X437" s="344">
        <v>134.30000000000001</v>
      </c>
      <c r="Y437" s="399">
        <v>165.07</v>
      </c>
      <c r="Z437" s="287">
        <f>'SKLOP B'!J70</f>
        <v>0</v>
      </c>
      <c r="AA437" s="287">
        <v>93.41</v>
      </c>
      <c r="AB437" s="287">
        <v>1.4</v>
      </c>
      <c r="AC437" s="287">
        <f t="shared" si="107"/>
        <v>130.77000000000001</v>
      </c>
      <c r="AD437" s="287">
        <v>1.1499999999999999</v>
      </c>
      <c r="AE437" s="371">
        <v>154.44499999999999</v>
      </c>
      <c r="AF437" s="287">
        <v>1.1499999999999999</v>
      </c>
      <c r="AG437" s="371">
        <f t="shared" si="109"/>
        <v>189.83049999999997</v>
      </c>
      <c r="AH437" s="344">
        <f t="shared" si="110"/>
        <v>130.77000000000001</v>
      </c>
      <c r="AI437" s="360"/>
      <c r="AJ437" s="406">
        <f t="shared" si="111"/>
        <v>308.89</v>
      </c>
      <c r="AK437" s="350"/>
      <c r="AL437" s="458">
        <f t="shared" si="112"/>
        <v>569.49149999999986</v>
      </c>
      <c r="AM437" s="495"/>
      <c r="AN437" s="288">
        <v>134.30000000000001</v>
      </c>
      <c r="AO437" s="288"/>
      <c r="AP437" s="288">
        <v>330.14</v>
      </c>
      <c r="AQ437" s="288"/>
      <c r="AR437" s="469">
        <f t="shared" si="113"/>
        <v>0</v>
      </c>
      <c r="AS437" s="288"/>
      <c r="AT437" s="290">
        <v>93.41</v>
      </c>
      <c r="AU437" s="291">
        <f t="shared" si="108"/>
        <v>280.23</v>
      </c>
      <c r="AV437" s="292"/>
      <c r="AW437" s="271" t="e">
        <f>AT437/#REF!</f>
        <v>#REF!</v>
      </c>
    </row>
    <row r="438" spans="1:49" ht="14.45" customHeight="1" x14ac:dyDescent="0.2">
      <c r="A438" s="286">
        <v>437</v>
      </c>
      <c r="B438" s="255">
        <v>423</v>
      </c>
      <c r="C438" s="256"/>
      <c r="D438" s="257">
        <v>349</v>
      </c>
      <c r="E438" s="258"/>
      <c r="F438" s="263" t="s">
        <v>193</v>
      </c>
      <c r="G438" s="47">
        <v>26</v>
      </c>
      <c r="H438" s="47" t="s">
        <v>662</v>
      </c>
      <c r="I438" s="435">
        <v>9075</v>
      </c>
      <c r="J438" s="276">
        <v>600293000</v>
      </c>
      <c r="K438" s="438">
        <v>0</v>
      </c>
      <c r="L438" s="438"/>
      <c r="M438" s="436" t="s">
        <v>1640</v>
      </c>
      <c r="N438" s="90"/>
      <c r="O438" s="90" t="s">
        <v>192</v>
      </c>
      <c r="P438" s="90" t="s">
        <v>15</v>
      </c>
      <c r="Q438" s="274">
        <v>1</v>
      </c>
      <c r="R438" s="287">
        <v>2</v>
      </c>
      <c r="S438" s="287">
        <f t="shared" si="105"/>
        <v>2.5</v>
      </c>
      <c r="T438" s="287">
        <f t="shared" si="106"/>
        <v>3</v>
      </c>
      <c r="U438" s="287">
        <v>3</v>
      </c>
      <c r="V438" s="287">
        <v>3</v>
      </c>
      <c r="W438" s="287">
        <v>104.65</v>
      </c>
      <c r="X438" s="344">
        <v>150.44999999999999</v>
      </c>
      <c r="Y438" s="399">
        <v>170.88</v>
      </c>
      <c r="Z438" s="287">
        <f>'SKLOP B'!J71</f>
        <v>0</v>
      </c>
      <c r="AA438" s="287">
        <v>104.65</v>
      </c>
      <c r="AB438" s="287">
        <v>1.4</v>
      </c>
      <c r="AC438" s="287">
        <f t="shared" si="107"/>
        <v>146.51</v>
      </c>
      <c r="AD438" s="287">
        <v>1.1499999999999999</v>
      </c>
      <c r="AE438" s="371">
        <v>173.01749999999998</v>
      </c>
      <c r="AF438" s="287">
        <v>1.1499999999999999</v>
      </c>
      <c r="AG438" s="371">
        <f t="shared" si="109"/>
        <v>196.51199999999997</v>
      </c>
      <c r="AH438" s="344">
        <f t="shared" si="110"/>
        <v>146.51</v>
      </c>
      <c r="AI438" s="360"/>
      <c r="AJ438" s="406">
        <f t="shared" si="111"/>
        <v>346.03499999999997</v>
      </c>
      <c r="AK438" s="350"/>
      <c r="AL438" s="458">
        <f t="shared" si="112"/>
        <v>589.53599999999994</v>
      </c>
      <c r="AM438" s="495"/>
      <c r="AN438" s="288">
        <v>150.44999999999999</v>
      </c>
      <c r="AO438" s="288"/>
      <c r="AP438" s="288">
        <v>341.76</v>
      </c>
      <c r="AQ438" s="288"/>
      <c r="AR438" s="469">
        <f t="shared" si="113"/>
        <v>0</v>
      </c>
      <c r="AS438" s="288"/>
      <c r="AT438" s="290">
        <v>104.65</v>
      </c>
      <c r="AU438" s="291">
        <f t="shared" si="108"/>
        <v>313.95000000000005</v>
      </c>
      <c r="AV438" s="292"/>
      <c r="AW438" s="271" t="e">
        <f>AT438/#REF!</f>
        <v>#REF!</v>
      </c>
    </row>
    <row r="439" spans="1:49" ht="14.45" customHeight="1" x14ac:dyDescent="0.2">
      <c r="A439" s="286">
        <v>438</v>
      </c>
      <c r="B439" s="255">
        <v>424</v>
      </c>
      <c r="C439" s="256">
        <v>266</v>
      </c>
      <c r="D439" s="257">
        <v>350</v>
      </c>
      <c r="E439" s="258">
        <v>268</v>
      </c>
      <c r="F439" s="259" t="s">
        <v>191</v>
      </c>
      <c r="G439" s="47">
        <v>26</v>
      </c>
      <c r="H439" s="47" t="s">
        <v>662</v>
      </c>
      <c r="I439" s="303">
        <v>4056</v>
      </c>
      <c r="J439" s="424" t="s">
        <v>225</v>
      </c>
      <c r="K439" s="438">
        <v>0</v>
      </c>
      <c r="L439" s="438"/>
      <c r="M439" s="90" t="s">
        <v>1645</v>
      </c>
      <c r="N439" s="90"/>
      <c r="O439" s="90" t="s">
        <v>192</v>
      </c>
      <c r="P439" s="90" t="s">
        <v>15</v>
      </c>
      <c r="Q439" s="264">
        <v>1</v>
      </c>
      <c r="R439" s="287">
        <v>2</v>
      </c>
      <c r="S439" s="287">
        <f t="shared" si="105"/>
        <v>2.5</v>
      </c>
      <c r="T439" s="287">
        <f t="shared" si="106"/>
        <v>3</v>
      </c>
      <c r="U439" s="287">
        <v>3</v>
      </c>
      <c r="V439" s="287">
        <v>3</v>
      </c>
      <c r="W439" s="287">
        <v>114.51</v>
      </c>
      <c r="X439" s="344">
        <v>164.63</v>
      </c>
      <c r="Y439" s="399">
        <v>192.58</v>
      </c>
      <c r="Z439" s="287">
        <f>'SKLOP B'!J72</f>
        <v>0</v>
      </c>
      <c r="AA439" s="287">
        <v>114.51</v>
      </c>
      <c r="AB439" s="287">
        <v>1.4</v>
      </c>
      <c r="AC439" s="287">
        <f t="shared" si="107"/>
        <v>160.31</v>
      </c>
      <c r="AD439" s="287">
        <v>1.1499999999999999</v>
      </c>
      <c r="AE439" s="371">
        <v>189.32449999999997</v>
      </c>
      <c r="AF439" s="287">
        <v>1.1499999999999999</v>
      </c>
      <c r="AG439" s="371">
        <f t="shared" si="109"/>
        <v>221.46699999999998</v>
      </c>
      <c r="AH439" s="344">
        <f t="shared" si="110"/>
        <v>160.31</v>
      </c>
      <c r="AI439" s="360"/>
      <c r="AJ439" s="406">
        <f t="shared" si="111"/>
        <v>378.64899999999994</v>
      </c>
      <c r="AK439" s="350"/>
      <c r="AL439" s="458">
        <f t="shared" si="112"/>
        <v>664.40099999999995</v>
      </c>
      <c r="AM439" s="495"/>
      <c r="AN439" s="288">
        <v>164.63</v>
      </c>
      <c r="AO439" s="288"/>
      <c r="AP439" s="288">
        <v>385.16</v>
      </c>
      <c r="AQ439" s="288"/>
      <c r="AR439" s="469">
        <f t="shared" si="113"/>
        <v>0</v>
      </c>
      <c r="AS439" s="288"/>
      <c r="AT439" s="290">
        <v>114.51</v>
      </c>
      <c r="AU439" s="291">
        <f t="shared" si="108"/>
        <v>343.53000000000003</v>
      </c>
      <c r="AV439" s="292"/>
      <c r="AW439" s="271" t="e">
        <f>AT439/#REF!</f>
        <v>#REF!</v>
      </c>
    </row>
    <row r="440" spans="1:49" ht="14.45" customHeight="1" x14ac:dyDescent="0.2">
      <c r="A440" s="286">
        <v>439</v>
      </c>
      <c r="B440" s="255">
        <v>425</v>
      </c>
      <c r="C440" s="256"/>
      <c r="D440" s="257">
        <v>351</v>
      </c>
      <c r="E440" s="258"/>
      <c r="F440" s="263" t="s">
        <v>193</v>
      </c>
      <c r="G440" s="47">
        <v>26</v>
      </c>
      <c r="H440" s="47" t="s">
        <v>662</v>
      </c>
      <c r="I440" s="435">
        <v>9181</v>
      </c>
      <c r="J440" s="276">
        <v>600298020</v>
      </c>
      <c r="K440" s="438">
        <v>0</v>
      </c>
      <c r="L440" s="438"/>
      <c r="M440" s="436" t="s">
        <v>1643</v>
      </c>
      <c r="N440" s="90"/>
      <c r="O440" s="90" t="s">
        <v>192</v>
      </c>
      <c r="P440" s="90" t="s">
        <v>15</v>
      </c>
      <c r="Q440" s="274">
        <v>1</v>
      </c>
      <c r="R440" s="287">
        <v>2</v>
      </c>
      <c r="S440" s="287">
        <f t="shared" ref="S440" si="114">R440+Q440/2</f>
        <v>2.5</v>
      </c>
      <c r="T440" s="287">
        <f t="shared" ref="T440" si="115">ROUND(S440,0)</f>
        <v>3</v>
      </c>
      <c r="U440" s="287">
        <v>3</v>
      </c>
      <c r="V440" s="287">
        <v>3</v>
      </c>
      <c r="W440" s="287">
        <v>144.97</v>
      </c>
      <c r="X440" s="344">
        <v>208.43</v>
      </c>
      <c r="Y440" s="399">
        <v>199.36</v>
      </c>
      <c r="Z440" s="287">
        <f>'SKLOP B'!J73</f>
        <v>0</v>
      </c>
      <c r="AA440" s="287">
        <v>144.97</v>
      </c>
      <c r="AB440" s="287">
        <v>1.4</v>
      </c>
      <c r="AC440" s="287">
        <f t="shared" ref="AC440" si="116">ROUND(W440*AB440,2)</f>
        <v>202.96</v>
      </c>
      <c r="AD440" s="287">
        <v>1.1499999999999999</v>
      </c>
      <c r="AE440" s="371">
        <v>239.69449999999998</v>
      </c>
      <c r="AF440" s="287">
        <v>1.1499999999999999</v>
      </c>
      <c r="AG440" s="371">
        <f t="shared" si="109"/>
        <v>229.26400000000001</v>
      </c>
      <c r="AH440" s="344">
        <f t="shared" si="110"/>
        <v>202.96</v>
      </c>
      <c r="AI440" s="360"/>
      <c r="AJ440" s="406">
        <f t="shared" si="111"/>
        <v>479.38899999999995</v>
      </c>
      <c r="AK440" s="350"/>
      <c r="AL440" s="458">
        <f t="shared" si="112"/>
        <v>687.79200000000003</v>
      </c>
      <c r="AM440" s="495"/>
      <c r="AN440" s="288">
        <v>208.43</v>
      </c>
      <c r="AO440" s="288"/>
      <c r="AP440" s="288">
        <v>398.72</v>
      </c>
      <c r="AQ440" s="288"/>
      <c r="AR440" s="469">
        <f t="shared" si="113"/>
        <v>0</v>
      </c>
      <c r="AS440" s="288"/>
      <c r="AT440" s="290">
        <v>144.97</v>
      </c>
      <c r="AU440" s="291">
        <f t="shared" ref="AU440:AU447" si="117">V440*AT440</f>
        <v>434.90999999999997</v>
      </c>
      <c r="AV440" s="292"/>
      <c r="AW440" s="271" t="e">
        <f>AT440/#REF!</f>
        <v>#REF!</v>
      </c>
    </row>
    <row r="441" spans="1:49" ht="14.25" customHeight="1" x14ac:dyDescent="0.2">
      <c r="A441" s="286">
        <v>440</v>
      </c>
      <c r="B441" s="255">
        <v>425</v>
      </c>
      <c r="C441" s="256"/>
      <c r="D441" s="257">
        <v>351</v>
      </c>
      <c r="E441" s="259"/>
      <c r="F441" s="263" t="s">
        <v>193</v>
      </c>
      <c r="G441" s="270">
        <v>26</v>
      </c>
      <c r="H441" s="416" t="s">
        <v>662</v>
      </c>
      <c r="I441" s="419">
        <v>9803</v>
      </c>
      <c r="J441" s="272"/>
      <c r="K441" s="262">
        <v>0</v>
      </c>
      <c r="L441" s="262"/>
      <c r="M441" s="436" t="s">
        <v>1749</v>
      </c>
      <c r="N441" s="90"/>
      <c r="O441" s="90" t="s">
        <v>192</v>
      </c>
      <c r="P441" s="90" t="s">
        <v>15</v>
      </c>
      <c r="Q441" s="264"/>
      <c r="R441" s="265"/>
      <c r="S441" s="265"/>
      <c r="T441" s="265"/>
      <c r="U441" s="265"/>
      <c r="V441" s="450">
        <v>1</v>
      </c>
      <c r="W441" s="265"/>
      <c r="X441" s="265"/>
      <c r="Y441" s="449">
        <v>245.6</v>
      </c>
      <c r="Z441" s="287">
        <f>'SKLOP B'!J74</f>
        <v>0</v>
      </c>
      <c r="AA441" s="265"/>
      <c r="AB441" s="265"/>
      <c r="AC441" s="265"/>
      <c r="AD441" s="265"/>
      <c r="AE441" s="266"/>
      <c r="AF441" s="287">
        <v>1</v>
      </c>
      <c r="AG441" s="449">
        <f t="shared" si="109"/>
        <v>245.6</v>
      </c>
      <c r="AH441" s="265"/>
      <c r="AI441" s="358"/>
      <c r="AJ441" s="405"/>
      <c r="AK441" s="349"/>
      <c r="AL441" s="457">
        <f t="shared" si="112"/>
        <v>245.6</v>
      </c>
      <c r="AM441" s="495"/>
      <c r="AN441" s="330"/>
      <c r="AO441" s="330"/>
      <c r="AP441" s="330"/>
      <c r="AQ441" s="330"/>
      <c r="AR441" s="469">
        <f t="shared" si="113"/>
        <v>0</v>
      </c>
      <c r="AS441" s="267"/>
      <c r="AT441" s="271">
        <v>144.97</v>
      </c>
      <c r="AU441" s="271">
        <f t="shared" si="117"/>
        <v>144.97</v>
      </c>
      <c r="AV441" s="271"/>
      <c r="AW441" s="271" t="e">
        <f>AT441/#REF!</f>
        <v>#REF!</v>
      </c>
    </row>
    <row r="442" spans="1:49" ht="14.45" customHeight="1" x14ac:dyDescent="0.2">
      <c r="A442" s="286">
        <v>441</v>
      </c>
      <c r="B442" s="255">
        <v>426</v>
      </c>
      <c r="C442" s="256"/>
      <c r="D442" s="257">
        <v>352</v>
      </c>
      <c r="E442" s="258"/>
      <c r="F442" s="263" t="s">
        <v>193</v>
      </c>
      <c r="G442" s="47">
        <v>26</v>
      </c>
      <c r="H442" s="47" t="s">
        <v>662</v>
      </c>
      <c r="I442" s="435">
        <v>9327</v>
      </c>
      <c r="J442" s="276">
        <v>600304030</v>
      </c>
      <c r="K442" s="438">
        <v>0</v>
      </c>
      <c r="L442" s="438"/>
      <c r="M442" s="436" t="s">
        <v>1644</v>
      </c>
      <c r="N442" s="90"/>
      <c r="O442" s="90" t="s">
        <v>192</v>
      </c>
      <c r="P442" s="90" t="s">
        <v>15</v>
      </c>
      <c r="Q442" s="274">
        <v>1</v>
      </c>
      <c r="R442" s="287">
        <v>2</v>
      </c>
      <c r="S442" s="287">
        <f t="shared" ref="S442:S462" si="118">R442+Q442/2</f>
        <v>2.5</v>
      </c>
      <c r="T442" s="287">
        <f t="shared" ref="T442:T462" si="119">ROUND(S442,0)</f>
        <v>3</v>
      </c>
      <c r="U442" s="287">
        <v>3</v>
      </c>
      <c r="V442" s="287">
        <v>3</v>
      </c>
      <c r="W442" s="287">
        <v>318.58</v>
      </c>
      <c r="X442" s="344">
        <v>482.14</v>
      </c>
      <c r="Y442" s="399">
        <v>330.22</v>
      </c>
      <c r="Z442" s="287">
        <f>'SKLOP B'!J75</f>
        <v>0</v>
      </c>
      <c r="AA442" s="287">
        <v>318.58</v>
      </c>
      <c r="AB442" s="287">
        <v>1.4</v>
      </c>
      <c r="AC442" s="287">
        <f t="shared" ref="AC442:AC462" si="120">ROUND(W442*AB442,2)</f>
        <v>446.01</v>
      </c>
      <c r="AD442" s="287">
        <v>1.1499999999999999</v>
      </c>
      <c r="AE442" s="371">
        <v>554.4609999999999</v>
      </c>
      <c r="AF442" s="287">
        <v>1.1499999999999999</v>
      </c>
      <c r="AG442" s="371">
        <f t="shared" si="109"/>
        <v>379.75299999999999</v>
      </c>
      <c r="AH442" s="344">
        <f t="shared" ref="AH442:AH468" si="121">Q442*AC442</f>
        <v>446.01</v>
      </c>
      <c r="AI442" s="360"/>
      <c r="AJ442" s="406">
        <f t="shared" ref="AJ442:AJ462" si="122">R442*AE442</f>
        <v>1108.9219999999998</v>
      </c>
      <c r="AK442" s="350"/>
      <c r="AL442" s="458">
        <f t="shared" ref="AL442:AL468" si="123">V442*AG442</f>
        <v>1139.259</v>
      </c>
      <c r="AM442" s="495"/>
      <c r="AN442" s="288">
        <v>482.14</v>
      </c>
      <c r="AO442" s="288"/>
      <c r="AP442" s="288">
        <v>660.44</v>
      </c>
      <c r="AQ442" s="288"/>
      <c r="AR442" s="469">
        <f t="shared" ref="AR442:AR471" si="124">V442*Z442</f>
        <v>0</v>
      </c>
      <c r="AS442" s="288"/>
      <c r="AT442" s="290">
        <v>335.35</v>
      </c>
      <c r="AU442" s="291">
        <f t="shared" si="117"/>
        <v>1006.0500000000001</v>
      </c>
      <c r="AV442" s="292"/>
      <c r="AW442" s="271" t="e">
        <f>AT442/#REF!</f>
        <v>#REF!</v>
      </c>
    </row>
    <row r="443" spans="1:49" ht="14.45" customHeight="1" x14ac:dyDescent="0.2">
      <c r="A443" s="286">
        <v>442</v>
      </c>
      <c r="B443" s="255">
        <v>427</v>
      </c>
      <c r="C443" s="256">
        <v>272</v>
      </c>
      <c r="D443" s="257">
        <v>358</v>
      </c>
      <c r="E443" s="258">
        <v>310</v>
      </c>
      <c r="F443" s="259" t="s">
        <v>119</v>
      </c>
      <c r="G443" s="47">
        <v>27</v>
      </c>
      <c r="H443" s="47" t="s">
        <v>633</v>
      </c>
      <c r="I443" s="303">
        <v>4015</v>
      </c>
      <c r="J443" s="424" t="s">
        <v>260</v>
      </c>
      <c r="K443" s="438">
        <v>0</v>
      </c>
      <c r="L443" s="438"/>
      <c r="M443" s="90" t="s">
        <v>261</v>
      </c>
      <c r="N443" s="259"/>
      <c r="O443" s="259" t="s">
        <v>192</v>
      </c>
      <c r="P443" s="259" t="s">
        <v>15</v>
      </c>
      <c r="Q443" s="264">
        <v>1</v>
      </c>
      <c r="R443" s="287">
        <v>2</v>
      </c>
      <c r="S443" s="287">
        <f t="shared" si="118"/>
        <v>2.5</v>
      </c>
      <c r="T443" s="287">
        <f t="shared" si="119"/>
        <v>3</v>
      </c>
      <c r="U443" s="287">
        <v>3</v>
      </c>
      <c r="V443" s="287">
        <v>3</v>
      </c>
      <c r="W443" s="287">
        <v>374.22</v>
      </c>
      <c r="X443" s="344">
        <v>403.15</v>
      </c>
      <c r="Y443" s="399">
        <v>523.42999999999995</v>
      </c>
      <c r="Z443" s="287">
        <f>'SKLOP B'!J76</f>
        <v>0</v>
      </c>
      <c r="AA443" s="287">
        <v>374.22</v>
      </c>
      <c r="AB443" s="287">
        <v>1.4</v>
      </c>
      <c r="AC443" s="287">
        <f t="shared" si="120"/>
        <v>523.91</v>
      </c>
      <c r="AD443" s="287">
        <v>1.1499999999999999</v>
      </c>
      <c r="AE443" s="371">
        <v>463.62249999999995</v>
      </c>
      <c r="AF443" s="287">
        <v>1.1499999999999999</v>
      </c>
      <c r="AG443" s="371">
        <f t="shared" si="109"/>
        <v>601.94449999999995</v>
      </c>
      <c r="AH443" s="344">
        <f t="shared" si="121"/>
        <v>523.91</v>
      </c>
      <c r="AI443" s="360"/>
      <c r="AJ443" s="406">
        <f t="shared" si="122"/>
        <v>927.24499999999989</v>
      </c>
      <c r="AK443" s="350"/>
      <c r="AL443" s="458">
        <f t="shared" si="123"/>
        <v>1805.8334999999997</v>
      </c>
      <c r="AM443" s="495"/>
      <c r="AN443" s="288">
        <v>403.15</v>
      </c>
      <c r="AO443" s="288"/>
      <c r="AP443" s="288">
        <v>1046.8599999999999</v>
      </c>
      <c r="AQ443" s="288"/>
      <c r="AR443" s="469">
        <f t="shared" si="124"/>
        <v>0</v>
      </c>
      <c r="AS443" s="288"/>
      <c r="AT443" s="290">
        <v>374.22</v>
      </c>
      <c r="AU443" s="291">
        <f t="shared" si="117"/>
        <v>1122.6600000000001</v>
      </c>
      <c r="AV443" s="292"/>
      <c r="AW443" s="271" t="e">
        <f>AT443/#REF!</f>
        <v>#REF!</v>
      </c>
    </row>
    <row r="444" spans="1:49" ht="14.45" customHeight="1" x14ac:dyDescent="0.2">
      <c r="A444" s="286">
        <v>443</v>
      </c>
      <c r="B444" s="255">
        <v>428</v>
      </c>
      <c r="C444" s="256">
        <v>273</v>
      </c>
      <c r="D444" s="257">
        <v>359</v>
      </c>
      <c r="E444" s="258">
        <v>311</v>
      </c>
      <c r="F444" s="259" t="s">
        <v>119</v>
      </c>
      <c r="G444" s="47">
        <v>27</v>
      </c>
      <c r="H444" s="47" t="s">
        <v>633</v>
      </c>
      <c r="I444" s="303">
        <v>4057</v>
      </c>
      <c r="J444" s="424" t="s">
        <v>262</v>
      </c>
      <c r="K444" s="438">
        <v>0</v>
      </c>
      <c r="L444" s="438"/>
      <c r="M444" s="90" t="s">
        <v>263</v>
      </c>
      <c r="N444" s="259"/>
      <c r="O444" s="259" t="s">
        <v>192</v>
      </c>
      <c r="P444" s="259" t="s">
        <v>15</v>
      </c>
      <c r="Q444" s="264">
        <v>1</v>
      </c>
      <c r="R444" s="287">
        <v>2</v>
      </c>
      <c r="S444" s="287">
        <f t="shared" si="118"/>
        <v>2.5</v>
      </c>
      <c r="T444" s="287">
        <f t="shared" si="119"/>
        <v>3</v>
      </c>
      <c r="U444" s="287">
        <v>3</v>
      </c>
      <c r="V444" s="287">
        <v>3</v>
      </c>
      <c r="W444" s="287">
        <v>509.25</v>
      </c>
      <c r="X444" s="344">
        <v>577.49</v>
      </c>
      <c r="Y444" s="399">
        <v>768</v>
      </c>
      <c r="Z444" s="287">
        <f>'SKLOP B'!J77</f>
        <v>0</v>
      </c>
      <c r="AA444" s="287">
        <v>509.25</v>
      </c>
      <c r="AB444" s="287">
        <v>1.4</v>
      </c>
      <c r="AC444" s="287">
        <f t="shared" si="120"/>
        <v>712.95</v>
      </c>
      <c r="AD444" s="287">
        <v>1.1499999999999999</v>
      </c>
      <c r="AE444" s="371">
        <v>664.11349999999993</v>
      </c>
      <c r="AF444" s="287">
        <v>1.1499999999999999</v>
      </c>
      <c r="AG444" s="371">
        <f t="shared" si="109"/>
        <v>883.19999999999993</v>
      </c>
      <c r="AH444" s="344">
        <f t="shared" si="121"/>
        <v>712.95</v>
      </c>
      <c r="AI444" s="360"/>
      <c r="AJ444" s="406">
        <f t="shared" si="122"/>
        <v>1328.2269999999999</v>
      </c>
      <c r="AK444" s="350"/>
      <c r="AL444" s="458">
        <f t="shared" si="123"/>
        <v>2649.6</v>
      </c>
      <c r="AM444" s="495"/>
      <c r="AN444" s="288">
        <v>577.49</v>
      </c>
      <c r="AO444" s="288"/>
      <c r="AP444" s="288">
        <v>1536</v>
      </c>
      <c r="AQ444" s="288"/>
      <c r="AR444" s="469">
        <f t="shared" si="124"/>
        <v>0</v>
      </c>
      <c r="AS444" s="288"/>
      <c r="AT444" s="290">
        <v>536.04999999999995</v>
      </c>
      <c r="AU444" s="291">
        <f t="shared" si="117"/>
        <v>1608.1499999999999</v>
      </c>
      <c r="AV444" s="292"/>
      <c r="AW444" s="271" t="e">
        <f>AT444/#REF!</f>
        <v>#REF!</v>
      </c>
    </row>
    <row r="445" spans="1:49" ht="14.45" customHeight="1" x14ac:dyDescent="0.2">
      <c r="A445" s="286">
        <v>444</v>
      </c>
      <c r="B445" s="255">
        <v>429</v>
      </c>
      <c r="C445" s="256">
        <v>274</v>
      </c>
      <c r="D445" s="257">
        <v>360</v>
      </c>
      <c r="E445" s="258">
        <v>312</v>
      </c>
      <c r="F445" s="259" t="s">
        <v>119</v>
      </c>
      <c r="G445" s="47">
        <v>27</v>
      </c>
      <c r="H445" s="47" t="s">
        <v>633</v>
      </c>
      <c r="I445" s="303">
        <v>9095</v>
      </c>
      <c r="J445" s="424" t="s">
        <v>264</v>
      </c>
      <c r="K445" s="438">
        <v>0</v>
      </c>
      <c r="L445" s="438"/>
      <c r="M445" s="90" t="s">
        <v>265</v>
      </c>
      <c r="N445" s="259"/>
      <c r="O445" s="259" t="s">
        <v>192</v>
      </c>
      <c r="P445" s="259" t="s">
        <v>15</v>
      </c>
      <c r="Q445" s="264">
        <v>1</v>
      </c>
      <c r="R445" s="287">
        <v>2</v>
      </c>
      <c r="S445" s="287">
        <f t="shared" si="118"/>
        <v>2.5</v>
      </c>
      <c r="T445" s="287">
        <f t="shared" si="119"/>
        <v>3</v>
      </c>
      <c r="U445" s="287">
        <v>3</v>
      </c>
      <c r="V445" s="287">
        <v>3</v>
      </c>
      <c r="W445" s="287">
        <v>1450.49</v>
      </c>
      <c r="X445" s="344">
        <v>1644.86</v>
      </c>
      <c r="Y445" s="399">
        <v>2157.71</v>
      </c>
      <c r="Z445" s="287">
        <f>'SKLOP B'!J78</f>
        <v>0</v>
      </c>
      <c r="AA445" s="287">
        <v>1450.49</v>
      </c>
      <c r="AB445" s="287">
        <v>1.4</v>
      </c>
      <c r="AC445" s="287">
        <f t="shared" si="120"/>
        <v>2030.69</v>
      </c>
      <c r="AD445" s="287">
        <v>1.1499999999999999</v>
      </c>
      <c r="AE445" s="371">
        <v>1891.5889999999997</v>
      </c>
      <c r="AF445" s="287">
        <v>1.1499999999999999</v>
      </c>
      <c r="AG445" s="371">
        <f t="shared" si="109"/>
        <v>2481.3664999999996</v>
      </c>
      <c r="AH445" s="344">
        <f t="shared" si="121"/>
        <v>2030.69</v>
      </c>
      <c r="AI445" s="360"/>
      <c r="AJ445" s="406">
        <f t="shared" si="122"/>
        <v>3783.1779999999994</v>
      </c>
      <c r="AK445" s="350"/>
      <c r="AL445" s="458">
        <f t="shared" si="123"/>
        <v>7444.0994999999984</v>
      </c>
      <c r="AM445" s="495"/>
      <c r="AN445" s="288">
        <v>1644.86</v>
      </c>
      <c r="AO445" s="288"/>
      <c r="AP445" s="288">
        <v>4315.42</v>
      </c>
      <c r="AQ445" s="288"/>
      <c r="AR445" s="469">
        <f t="shared" si="124"/>
        <v>0</v>
      </c>
      <c r="AS445" s="288"/>
      <c r="AT445" s="290">
        <v>1526.83</v>
      </c>
      <c r="AU445" s="291">
        <f t="shared" si="117"/>
        <v>4580.49</v>
      </c>
      <c r="AV445" s="292"/>
      <c r="AW445" s="271" t="e">
        <f>AT445/#REF!</f>
        <v>#REF!</v>
      </c>
    </row>
    <row r="446" spans="1:49" ht="14.45" customHeight="1" thickBot="1" x14ac:dyDescent="0.25">
      <c r="A446" s="286">
        <v>445</v>
      </c>
      <c r="B446" s="255">
        <v>431</v>
      </c>
      <c r="C446" s="256">
        <v>276</v>
      </c>
      <c r="D446" s="257">
        <v>362</v>
      </c>
      <c r="E446" s="258">
        <v>318</v>
      </c>
      <c r="F446" s="259" t="s">
        <v>271</v>
      </c>
      <c r="G446" s="47">
        <v>28</v>
      </c>
      <c r="H446" s="47" t="s">
        <v>651</v>
      </c>
      <c r="I446" s="303">
        <v>2275</v>
      </c>
      <c r="J446" s="424" t="s">
        <v>272</v>
      </c>
      <c r="K446" s="438">
        <v>0</v>
      </c>
      <c r="L446" s="438"/>
      <c r="M446" s="90" t="s">
        <v>273</v>
      </c>
      <c r="N446" s="259"/>
      <c r="O446" s="259" t="s">
        <v>192</v>
      </c>
      <c r="P446" s="259" t="s">
        <v>15</v>
      </c>
      <c r="Q446" s="264">
        <v>2</v>
      </c>
      <c r="R446" s="287">
        <v>4</v>
      </c>
      <c r="S446" s="287">
        <f t="shared" si="118"/>
        <v>5</v>
      </c>
      <c r="T446" s="287">
        <f t="shared" si="119"/>
        <v>5</v>
      </c>
      <c r="U446" s="287">
        <v>5</v>
      </c>
      <c r="V446" s="287">
        <v>5</v>
      </c>
      <c r="W446" s="287">
        <v>55.11</v>
      </c>
      <c r="X446" s="344">
        <v>62.5</v>
      </c>
      <c r="Y446" s="399">
        <v>118.8</v>
      </c>
      <c r="Z446" s="287">
        <f>'SKLOP B'!J79</f>
        <v>0</v>
      </c>
      <c r="AA446" s="287">
        <v>55.11</v>
      </c>
      <c r="AB446" s="287">
        <v>1.4</v>
      </c>
      <c r="AC446" s="287">
        <f t="shared" si="120"/>
        <v>77.150000000000006</v>
      </c>
      <c r="AD446" s="287">
        <v>1.1499999999999999</v>
      </c>
      <c r="AE446" s="371">
        <v>71.875</v>
      </c>
      <c r="AF446" s="287">
        <v>1.1499999999999999</v>
      </c>
      <c r="AG446" s="371">
        <f t="shared" si="109"/>
        <v>136.61999999999998</v>
      </c>
      <c r="AH446" s="344">
        <f t="shared" si="121"/>
        <v>154.30000000000001</v>
      </c>
      <c r="AI446" s="360"/>
      <c r="AJ446" s="406">
        <f t="shared" si="122"/>
        <v>287.5</v>
      </c>
      <c r="AK446" s="350"/>
      <c r="AL446" s="458">
        <f t="shared" si="123"/>
        <v>683.09999999999991</v>
      </c>
      <c r="AM446" s="496"/>
      <c r="AN446" s="288">
        <v>125</v>
      </c>
      <c r="AO446" s="288"/>
      <c r="AP446" s="288">
        <v>475.2</v>
      </c>
      <c r="AQ446" s="288"/>
      <c r="AR446" s="469">
        <f t="shared" si="124"/>
        <v>0</v>
      </c>
      <c r="AS446" s="289"/>
      <c r="AT446" s="290">
        <v>55.11</v>
      </c>
      <c r="AU446" s="291">
        <f t="shared" si="117"/>
        <v>275.55</v>
      </c>
      <c r="AV446" s="292"/>
      <c r="AW446" s="271" t="e">
        <f>AT446/#REF!</f>
        <v>#REF!</v>
      </c>
    </row>
    <row r="447" spans="1:49" ht="14.45" customHeight="1" thickBot="1" x14ac:dyDescent="0.25">
      <c r="A447" s="286">
        <v>446</v>
      </c>
      <c r="B447" s="255">
        <v>432</v>
      </c>
      <c r="C447" s="256">
        <v>277</v>
      </c>
      <c r="D447" s="257">
        <v>363</v>
      </c>
      <c r="E447" s="258">
        <v>319</v>
      </c>
      <c r="F447" s="259" t="s">
        <v>271</v>
      </c>
      <c r="G447" s="47">
        <v>29</v>
      </c>
      <c r="H447" s="47" t="s">
        <v>652</v>
      </c>
      <c r="I447" s="303">
        <v>2075</v>
      </c>
      <c r="J447" s="424" t="s">
        <v>1402</v>
      </c>
      <c r="K447" s="438">
        <v>0</v>
      </c>
      <c r="L447" s="438"/>
      <c r="M447" s="90" t="s">
        <v>923</v>
      </c>
      <c r="N447" s="259"/>
      <c r="O447" s="259" t="s">
        <v>192</v>
      </c>
      <c r="P447" s="259" t="s">
        <v>15</v>
      </c>
      <c r="Q447" s="264">
        <v>1</v>
      </c>
      <c r="R447" s="287">
        <v>2</v>
      </c>
      <c r="S447" s="287">
        <f t="shared" si="118"/>
        <v>2.5</v>
      </c>
      <c r="T447" s="287">
        <f t="shared" si="119"/>
        <v>3</v>
      </c>
      <c r="U447" s="287">
        <v>3</v>
      </c>
      <c r="V447" s="287">
        <v>3</v>
      </c>
      <c r="W447" s="287">
        <v>198.96</v>
      </c>
      <c r="X447" s="344">
        <v>225.62</v>
      </c>
      <c r="Y447" s="399">
        <v>320.85000000000002</v>
      </c>
      <c r="Z447" s="287">
        <f>'SKLOP B'!J80</f>
        <v>0</v>
      </c>
      <c r="AA447" s="287">
        <v>198.96</v>
      </c>
      <c r="AB447" s="287">
        <v>1.4</v>
      </c>
      <c r="AC447" s="287">
        <f t="shared" si="120"/>
        <v>278.54000000000002</v>
      </c>
      <c r="AD447" s="287">
        <v>1.1499999999999999</v>
      </c>
      <c r="AE447" s="371">
        <v>259.46299999999997</v>
      </c>
      <c r="AF447" s="287">
        <v>1.1499999999999999</v>
      </c>
      <c r="AG447" s="371">
        <f t="shared" si="109"/>
        <v>368.97750000000002</v>
      </c>
      <c r="AH447" s="344">
        <f t="shared" si="121"/>
        <v>278.54000000000002</v>
      </c>
      <c r="AI447" s="361">
        <f>SUM(AH376:AH447)</f>
        <v>57518.870000000017</v>
      </c>
      <c r="AJ447" s="406">
        <f t="shared" si="122"/>
        <v>518.92599999999993</v>
      </c>
      <c r="AK447" s="369">
        <f>SUM(AJ376:AJ447)</f>
        <v>137446.22899999996</v>
      </c>
      <c r="AL447" s="458">
        <f t="shared" si="123"/>
        <v>1106.9325000000001</v>
      </c>
      <c r="AM447" s="369">
        <f>SUM(AL376:AL447)</f>
        <v>171761.25750000001</v>
      </c>
      <c r="AN447" s="288">
        <v>225.62</v>
      </c>
      <c r="AO447" s="369">
        <f>SUM(AN376:AN447)</f>
        <v>59759.229999999989</v>
      </c>
      <c r="AP447" s="392">
        <v>641.70000000000005</v>
      </c>
      <c r="AQ447" s="369">
        <v>116178.57999999997</v>
      </c>
      <c r="AR447" s="469">
        <f t="shared" si="124"/>
        <v>0</v>
      </c>
      <c r="AS447" s="369">
        <f>SUM(AR376:AR447)</f>
        <v>0</v>
      </c>
      <c r="AT447" s="290">
        <v>198.96</v>
      </c>
      <c r="AU447" s="268">
        <f t="shared" si="117"/>
        <v>596.88</v>
      </c>
      <c r="AV447" s="295">
        <f>SUM(AU376:AU447)</f>
        <v>114571.53999999998</v>
      </c>
      <c r="AW447" s="290" t="e">
        <f>AT447/#REF!</f>
        <v>#REF!</v>
      </c>
    </row>
    <row r="448" spans="1:49" ht="14.45" customHeight="1" x14ac:dyDescent="0.2">
      <c r="A448" s="297">
        <v>447</v>
      </c>
      <c r="B448" s="255">
        <v>433</v>
      </c>
      <c r="C448" s="256">
        <v>278</v>
      </c>
      <c r="D448" s="257">
        <v>364</v>
      </c>
      <c r="E448" s="258">
        <v>327</v>
      </c>
      <c r="F448" s="259" t="s">
        <v>274</v>
      </c>
      <c r="G448" s="47">
        <v>30</v>
      </c>
      <c r="H448" s="47" t="s">
        <v>634</v>
      </c>
      <c r="I448" s="303">
        <v>2280</v>
      </c>
      <c r="J448" s="424" t="s">
        <v>1403</v>
      </c>
      <c r="K448" s="439">
        <v>0</v>
      </c>
      <c r="L448" s="439"/>
      <c r="M448" s="90" t="s">
        <v>275</v>
      </c>
      <c r="N448" s="259"/>
      <c r="O448" s="263" t="s">
        <v>276</v>
      </c>
      <c r="P448" s="259" t="s">
        <v>10</v>
      </c>
      <c r="Q448" s="264">
        <v>87</v>
      </c>
      <c r="R448" s="296">
        <v>174</v>
      </c>
      <c r="S448" s="296">
        <f t="shared" si="118"/>
        <v>217.5</v>
      </c>
      <c r="T448" s="296">
        <f t="shared" si="119"/>
        <v>218</v>
      </c>
      <c r="U448" s="296">
        <v>218</v>
      </c>
      <c r="V448" s="296">
        <v>218</v>
      </c>
      <c r="W448" s="296">
        <v>0.35719999999999996</v>
      </c>
      <c r="X448" s="296">
        <v>0.48360000000000003</v>
      </c>
      <c r="Y448" s="398">
        <v>0.35100000000000003</v>
      </c>
      <c r="Z448" s="296">
        <f>'SKLOP C'!J9</f>
        <v>0</v>
      </c>
      <c r="AA448" s="296">
        <v>0.35719999999999996</v>
      </c>
      <c r="AB448" s="296">
        <v>1.4</v>
      </c>
      <c r="AC448" s="296">
        <f t="shared" si="120"/>
        <v>0.5</v>
      </c>
      <c r="AD448" s="296">
        <v>1.1000000000000001</v>
      </c>
      <c r="AE448" s="296">
        <v>0.5319600000000001</v>
      </c>
      <c r="AF448" s="296">
        <v>1.1000000000000001</v>
      </c>
      <c r="AG448" s="296">
        <f t="shared" si="109"/>
        <v>0.38610000000000005</v>
      </c>
      <c r="AH448" s="296">
        <f t="shared" si="121"/>
        <v>43.5</v>
      </c>
      <c r="AI448" s="327"/>
      <c r="AJ448" s="296">
        <f t="shared" si="122"/>
        <v>92.56104000000002</v>
      </c>
      <c r="AK448" s="327"/>
      <c r="AL448" s="459">
        <f t="shared" si="123"/>
        <v>84.169800000000009</v>
      </c>
      <c r="AM448" s="479"/>
      <c r="AN448" s="299">
        <v>42.0732</v>
      </c>
      <c r="AO448" s="299"/>
      <c r="AP448" s="299">
        <v>61.074000000000005</v>
      </c>
      <c r="AQ448" s="299"/>
      <c r="AR448" s="470">
        <f t="shared" si="124"/>
        <v>0</v>
      </c>
      <c r="AS448" s="368"/>
      <c r="AT448" s="300"/>
      <c r="AU448" s="300"/>
      <c r="AV448" s="282" t="e">
        <f>AV447-#REF!</f>
        <v>#REF!</v>
      </c>
      <c r="AW448" s="282"/>
    </row>
    <row r="449" spans="1:50" ht="14.45" customHeight="1" x14ac:dyDescent="0.2">
      <c r="A449" s="297">
        <v>448</v>
      </c>
      <c r="B449" s="255">
        <v>434</v>
      </c>
      <c r="C449" s="256">
        <v>279</v>
      </c>
      <c r="D449" s="257">
        <v>365</v>
      </c>
      <c r="E449" s="258">
        <v>328</v>
      </c>
      <c r="F449" s="259" t="s">
        <v>274</v>
      </c>
      <c r="G449" s="47">
        <v>30</v>
      </c>
      <c r="H449" s="47" t="s">
        <v>634</v>
      </c>
      <c r="I449" s="303">
        <v>2250</v>
      </c>
      <c r="J449" s="424" t="s">
        <v>1404</v>
      </c>
      <c r="K449" s="439">
        <v>0</v>
      </c>
      <c r="L449" s="439"/>
      <c r="M449" s="90" t="s">
        <v>277</v>
      </c>
      <c r="N449" s="259"/>
      <c r="O449" s="263" t="s">
        <v>276</v>
      </c>
      <c r="P449" s="259" t="s">
        <v>10</v>
      </c>
      <c r="Q449" s="264">
        <v>759.5</v>
      </c>
      <c r="R449" s="296">
        <v>1519</v>
      </c>
      <c r="S449" s="296">
        <f t="shared" si="118"/>
        <v>1898.75</v>
      </c>
      <c r="T449" s="296">
        <f t="shared" si="119"/>
        <v>1899</v>
      </c>
      <c r="U449" s="296">
        <v>1899</v>
      </c>
      <c r="V449" s="296">
        <v>1899</v>
      </c>
      <c r="W449" s="296">
        <v>0.51700000000000002</v>
      </c>
      <c r="X449" s="296">
        <v>0.71760000000000002</v>
      </c>
      <c r="Y449" s="398">
        <v>0.51300000000000001</v>
      </c>
      <c r="Z449" s="296">
        <f>'SKLOP C'!J10</f>
        <v>0</v>
      </c>
      <c r="AA449" s="296">
        <v>0.51700000000000002</v>
      </c>
      <c r="AB449" s="296">
        <v>1.4</v>
      </c>
      <c r="AC449" s="296">
        <f t="shared" si="120"/>
        <v>0.72</v>
      </c>
      <c r="AD449" s="296">
        <v>1.1000000000000001</v>
      </c>
      <c r="AE449" s="296">
        <v>0.78936000000000006</v>
      </c>
      <c r="AF449" s="296">
        <v>1.1000000000000001</v>
      </c>
      <c r="AG449" s="296">
        <f t="shared" si="109"/>
        <v>0.56430000000000002</v>
      </c>
      <c r="AH449" s="296">
        <f t="shared" si="121"/>
        <v>546.84</v>
      </c>
      <c r="AI449" s="327"/>
      <c r="AJ449" s="296">
        <f t="shared" si="122"/>
        <v>1199.0378400000002</v>
      </c>
      <c r="AK449" s="327"/>
      <c r="AL449" s="459">
        <f t="shared" si="123"/>
        <v>1071.6057000000001</v>
      </c>
      <c r="AM449" s="480"/>
      <c r="AN449" s="299">
        <v>545.0172</v>
      </c>
      <c r="AO449" s="299"/>
      <c r="AP449" s="299">
        <v>779.24700000000007</v>
      </c>
      <c r="AQ449" s="299"/>
      <c r="AR449" s="470">
        <f t="shared" si="124"/>
        <v>0</v>
      </c>
      <c r="AS449" s="299"/>
      <c r="AT449" s="301"/>
      <c r="AU449" s="301"/>
      <c r="AV449" s="301"/>
      <c r="AW449" s="301"/>
    </row>
    <row r="450" spans="1:50" ht="14.45" customHeight="1" x14ac:dyDescent="0.2">
      <c r="A450" s="297">
        <v>449</v>
      </c>
      <c r="B450" s="255">
        <v>435</v>
      </c>
      <c r="C450" s="256">
        <v>280</v>
      </c>
      <c r="D450" s="257">
        <v>366</v>
      </c>
      <c r="E450" s="258">
        <v>329</v>
      </c>
      <c r="F450" s="259" t="s">
        <v>274</v>
      </c>
      <c r="G450" s="47">
        <v>30</v>
      </c>
      <c r="H450" s="47" t="s">
        <v>634</v>
      </c>
      <c r="I450" s="303">
        <v>2180</v>
      </c>
      <c r="J450" s="424" t="s">
        <v>1405</v>
      </c>
      <c r="K450" s="439">
        <v>0</v>
      </c>
      <c r="L450" s="439"/>
      <c r="M450" s="90" t="s">
        <v>278</v>
      </c>
      <c r="N450" s="259"/>
      <c r="O450" s="263" t="s">
        <v>276</v>
      </c>
      <c r="P450" s="259" t="s">
        <v>10</v>
      </c>
      <c r="Q450" s="264">
        <v>1588</v>
      </c>
      <c r="R450" s="296">
        <v>3176</v>
      </c>
      <c r="S450" s="296">
        <f t="shared" si="118"/>
        <v>3970</v>
      </c>
      <c r="T450" s="296">
        <f t="shared" si="119"/>
        <v>3970</v>
      </c>
      <c r="U450" s="296">
        <v>3970</v>
      </c>
      <c r="V450" s="296">
        <v>3970</v>
      </c>
      <c r="W450" s="296">
        <v>0.81779999999999997</v>
      </c>
      <c r="X450" s="296">
        <v>1.1000000000000001</v>
      </c>
      <c r="Y450" s="398">
        <v>0.85050000000000003</v>
      </c>
      <c r="Z450" s="296">
        <f>'SKLOP C'!J11</f>
        <v>0</v>
      </c>
      <c r="AA450" s="296">
        <v>0.81779999999999997</v>
      </c>
      <c r="AB450" s="296">
        <v>1.4</v>
      </c>
      <c r="AC450" s="296">
        <f t="shared" si="120"/>
        <v>1.1399999999999999</v>
      </c>
      <c r="AD450" s="296">
        <v>1.1000000000000001</v>
      </c>
      <c r="AE450" s="296">
        <v>1.2100000000000002</v>
      </c>
      <c r="AF450" s="296">
        <v>1.1000000000000001</v>
      </c>
      <c r="AG450" s="296">
        <f t="shared" si="109"/>
        <v>0.9355500000000001</v>
      </c>
      <c r="AH450" s="296">
        <f t="shared" si="121"/>
        <v>1810.32</v>
      </c>
      <c r="AI450" s="327"/>
      <c r="AJ450" s="296">
        <f t="shared" si="122"/>
        <v>3842.9600000000005</v>
      </c>
      <c r="AK450" s="327"/>
      <c r="AL450" s="459">
        <f t="shared" si="123"/>
        <v>3714.1335000000004</v>
      </c>
      <c r="AM450" s="480"/>
      <c r="AN450" s="299">
        <v>1746.8000000000002</v>
      </c>
      <c r="AO450" s="299"/>
      <c r="AP450" s="299">
        <v>2701.1880000000001</v>
      </c>
      <c r="AQ450" s="299"/>
      <c r="AR450" s="470">
        <f t="shared" si="124"/>
        <v>0</v>
      </c>
      <c r="AS450" s="299"/>
      <c r="AT450" s="301"/>
      <c r="AU450" s="301"/>
      <c r="AV450" s="301"/>
      <c r="AW450" s="301"/>
    </row>
    <row r="451" spans="1:50" ht="14.45" customHeight="1" x14ac:dyDescent="0.2">
      <c r="A451" s="297">
        <v>450</v>
      </c>
      <c r="B451" s="255">
        <v>436</v>
      </c>
      <c r="C451" s="256">
        <v>281</v>
      </c>
      <c r="D451" s="257">
        <v>367</v>
      </c>
      <c r="E451" s="258">
        <v>330</v>
      </c>
      <c r="F451" s="259" t="s">
        <v>274</v>
      </c>
      <c r="G451" s="47">
        <v>30</v>
      </c>
      <c r="H451" s="47" t="s">
        <v>634</v>
      </c>
      <c r="I451" s="303">
        <v>2281</v>
      </c>
      <c r="J451" s="424" t="s">
        <v>1406</v>
      </c>
      <c r="K451" s="439">
        <v>0</v>
      </c>
      <c r="L451" s="439"/>
      <c r="M451" s="90" t="s">
        <v>279</v>
      </c>
      <c r="N451" s="259"/>
      <c r="O451" s="263" t="s">
        <v>276</v>
      </c>
      <c r="P451" s="259" t="s">
        <v>10</v>
      </c>
      <c r="Q451" s="264">
        <v>56</v>
      </c>
      <c r="R451" s="296">
        <v>112</v>
      </c>
      <c r="S451" s="296">
        <f t="shared" si="118"/>
        <v>140</v>
      </c>
      <c r="T451" s="296">
        <f t="shared" si="119"/>
        <v>140</v>
      </c>
      <c r="U451" s="296">
        <v>140</v>
      </c>
      <c r="V451" s="296">
        <v>140</v>
      </c>
      <c r="W451" s="296">
        <v>1.2690000000000001</v>
      </c>
      <c r="X451" s="296">
        <v>1.768</v>
      </c>
      <c r="Y451" s="398">
        <v>1.3095000000000001</v>
      </c>
      <c r="Z451" s="296">
        <f>'SKLOP C'!J12</f>
        <v>0</v>
      </c>
      <c r="AA451" s="296">
        <v>1.2690000000000001</v>
      </c>
      <c r="AB451" s="296">
        <v>1.4</v>
      </c>
      <c r="AC451" s="296">
        <f t="shared" si="120"/>
        <v>1.78</v>
      </c>
      <c r="AD451" s="296">
        <v>1.1000000000000001</v>
      </c>
      <c r="AE451" s="296">
        <v>1.9448000000000001</v>
      </c>
      <c r="AF451" s="296">
        <v>1.1000000000000001</v>
      </c>
      <c r="AG451" s="296">
        <f t="shared" si="109"/>
        <v>1.4404500000000002</v>
      </c>
      <c r="AH451" s="296">
        <f t="shared" si="121"/>
        <v>99.68</v>
      </c>
      <c r="AI451" s="327"/>
      <c r="AJ451" s="296">
        <f t="shared" si="122"/>
        <v>217.8176</v>
      </c>
      <c r="AK451" s="327"/>
      <c r="AL451" s="459">
        <f t="shared" si="123"/>
        <v>201.66300000000004</v>
      </c>
      <c r="AM451" s="480"/>
      <c r="AN451" s="299">
        <v>99.007999999999996</v>
      </c>
      <c r="AO451" s="299"/>
      <c r="AP451" s="299">
        <v>146.66400000000002</v>
      </c>
      <c r="AQ451" s="299"/>
      <c r="AR451" s="470">
        <f t="shared" si="124"/>
        <v>0</v>
      </c>
      <c r="AS451" s="299"/>
      <c r="AT451" s="301"/>
      <c r="AU451" s="301"/>
      <c r="AV451" s="301"/>
      <c r="AW451" s="301"/>
    </row>
    <row r="452" spans="1:50" ht="14.45" customHeight="1" x14ac:dyDescent="0.2">
      <c r="A452" s="297">
        <v>451</v>
      </c>
      <c r="B452" s="255">
        <v>437</v>
      </c>
      <c r="C452" s="256">
        <v>282</v>
      </c>
      <c r="D452" s="257">
        <v>368</v>
      </c>
      <c r="E452" s="258">
        <v>331</v>
      </c>
      <c r="F452" s="259" t="s">
        <v>274</v>
      </c>
      <c r="G452" s="47">
        <v>30</v>
      </c>
      <c r="H452" s="47" t="s">
        <v>634</v>
      </c>
      <c r="I452" s="303">
        <v>2278</v>
      </c>
      <c r="J452" s="424" t="s">
        <v>1407</v>
      </c>
      <c r="K452" s="439">
        <v>0</v>
      </c>
      <c r="L452" s="439"/>
      <c r="M452" s="90" t="s">
        <v>280</v>
      </c>
      <c r="N452" s="259"/>
      <c r="O452" s="263" t="s">
        <v>276</v>
      </c>
      <c r="P452" s="259" t="s">
        <v>10</v>
      </c>
      <c r="Q452" s="264">
        <v>97</v>
      </c>
      <c r="R452" s="296">
        <v>194</v>
      </c>
      <c r="S452" s="296">
        <f t="shared" si="118"/>
        <v>242.5</v>
      </c>
      <c r="T452" s="296">
        <f t="shared" si="119"/>
        <v>243</v>
      </c>
      <c r="U452" s="296">
        <v>243</v>
      </c>
      <c r="V452" s="296">
        <v>243</v>
      </c>
      <c r="W452" s="296">
        <v>1.9364000000000001</v>
      </c>
      <c r="X452" s="296">
        <v>2.7351999999999999</v>
      </c>
      <c r="Y452" s="398">
        <v>2.0250000000000004</v>
      </c>
      <c r="Z452" s="296">
        <f>'SKLOP C'!J13</f>
        <v>0</v>
      </c>
      <c r="AA452" s="296">
        <v>1.9364000000000001</v>
      </c>
      <c r="AB452" s="296">
        <v>1.4</v>
      </c>
      <c r="AC452" s="296">
        <f t="shared" si="120"/>
        <v>2.71</v>
      </c>
      <c r="AD452" s="296">
        <v>1.1000000000000001</v>
      </c>
      <c r="AE452" s="296">
        <v>3.0087200000000003</v>
      </c>
      <c r="AF452" s="296">
        <v>1.1000000000000001</v>
      </c>
      <c r="AG452" s="296">
        <f t="shared" si="109"/>
        <v>2.2275000000000005</v>
      </c>
      <c r="AH452" s="296">
        <f t="shared" si="121"/>
        <v>262.87</v>
      </c>
      <c r="AI452" s="327"/>
      <c r="AJ452" s="296">
        <f t="shared" si="122"/>
        <v>583.69168000000002</v>
      </c>
      <c r="AK452" s="327"/>
      <c r="AL452" s="459">
        <f t="shared" si="123"/>
        <v>541.28250000000014</v>
      </c>
      <c r="AM452" s="480"/>
      <c r="AN452" s="299">
        <v>265.31439999999998</v>
      </c>
      <c r="AO452" s="299"/>
      <c r="AP452" s="299">
        <v>392.85000000000008</v>
      </c>
      <c r="AQ452" s="299"/>
      <c r="AR452" s="470">
        <f t="shared" si="124"/>
        <v>0</v>
      </c>
      <c r="AS452" s="299"/>
      <c r="AT452" s="301"/>
      <c r="AU452" s="301"/>
      <c r="AV452" s="301"/>
      <c r="AW452" s="301"/>
    </row>
    <row r="453" spans="1:50" ht="14.45" customHeight="1" x14ac:dyDescent="0.2">
      <c r="A453" s="297">
        <v>452</v>
      </c>
      <c r="B453" s="255">
        <v>438</v>
      </c>
      <c r="C453" s="256">
        <v>283</v>
      </c>
      <c r="D453" s="257">
        <v>369</v>
      </c>
      <c r="E453" s="258">
        <v>332</v>
      </c>
      <c r="F453" s="259" t="s">
        <v>274</v>
      </c>
      <c r="G453" s="47">
        <v>30</v>
      </c>
      <c r="H453" s="47" t="s">
        <v>634</v>
      </c>
      <c r="I453" s="303">
        <v>2251</v>
      </c>
      <c r="J453" s="424" t="s">
        <v>1408</v>
      </c>
      <c r="K453" s="439">
        <v>0</v>
      </c>
      <c r="L453" s="439"/>
      <c r="M453" s="90" t="s">
        <v>1724</v>
      </c>
      <c r="N453" s="259"/>
      <c r="O453" s="263" t="s">
        <v>276</v>
      </c>
      <c r="P453" s="259" t="s">
        <v>10</v>
      </c>
      <c r="Q453" s="264">
        <v>295.5</v>
      </c>
      <c r="R453" s="296">
        <v>591</v>
      </c>
      <c r="S453" s="296">
        <f t="shared" si="118"/>
        <v>738.75</v>
      </c>
      <c r="T453" s="296">
        <f t="shared" si="119"/>
        <v>739</v>
      </c>
      <c r="U453" s="296">
        <v>739</v>
      </c>
      <c r="V453" s="296">
        <v>739</v>
      </c>
      <c r="W453" s="296">
        <v>3.0221</v>
      </c>
      <c r="X453" s="296">
        <v>4.321200000000001</v>
      </c>
      <c r="Y453" s="398">
        <v>3.1859999999999999</v>
      </c>
      <c r="Z453" s="296">
        <f>'SKLOP C'!J14</f>
        <v>0</v>
      </c>
      <c r="AA453" s="296">
        <v>3.0221</v>
      </c>
      <c r="AB453" s="296">
        <v>1.4</v>
      </c>
      <c r="AC453" s="296">
        <f t="shared" si="120"/>
        <v>4.2300000000000004</v>
      </c>
      <c r="AD453" s="296">
        <v>1.1000000000000001</v>
      </c>
      <c r="AE453" s="296">
        <v>4.7533200000000013</v>
      </c>
      <c r="AF453" s="296">
        <v>1.1000000000000001</v>
      </c>
      <c r="AG453" s="296">
        <f t="shared" si="109"/>
        <v>3.5046000000000004</v>
      </c>
      <c r="AH453" s="296">
        <f t="shared" si="121"/>
        <v>1249.9650000000001</v>
      </c>
      <c r="AI453" s="327"/>
      <c r="AJ453" s="296">
        <f t="shared" si="122"/>
        <v>2809.2121200000006</v>
      </c>
      <c r="AK453" s="327"/>
      <c r="AL453" s="459">
        <f t="shared" si="123"/>
        <v>2589.8994000000002</v>
      </c>
      <c r="AM453" s="480"/>
      <c r="AN453" s="299">
        <v>1276.9146000000003</v>
      </c>
      <c r="AO453" s="299"/>
      <c r="AP453" s="299">
        <v>1882.9259999999999</v>
      </c>
      <c r="AQ453" s="299"/>
      <c r="AR453" s="470">
        <f t="shared" si="124"/>
        <v>0</v>
      </c>
      <c r="AS453" s="299"/>
      <c r="AT453" s="301"/>
      <c r="AU453" s="301"/>
      <c r="AV453" s="301"/>
      <c r="AW453" s="301"/>
    </row>
    <row r="454" spans="1:50" ht="14.45" customHeight="1" x14ac:dyDescent="0.2">
      <c r="A454" s="297">
        <v>453</v>
      </c>
      <c r="B454" s="255">
        <v>439</v>
      </c>
      <c r="C454" s="256">
        <v>284</v>
      </c>
      <c r="D454" s="257">
        <v>370</v>
      </c>
      <c r="E454" s="258">
        <v>333</v>
      </c>
      <c r="F454" s="259" t="s">
        <v>274</v>
      </c>
      <c r="G454" s="47">
        <v>30</v>
      </c>
      <c r="H454" s="47" t="s">
        <v>634</v>
      </c>
      <c r="I454" s="303">
        <v>2282</v>
      </c>
      <c r="J454" s="424" t="s">
        <v>1409</v>
      </c>
      <c r="K454" s="439">
        <v>0</v>
      </c>
      <c r="L454" s="439"/>
      <c r="M454" s="90" t="s">
        <v>1723</v>
      </c>
      <c r="N454" s="259"/>
      <c r="O454" s="263" t="s">
        <v>276</v>
      </c>
      <c r="P454" s="259" t="s">
        <v>10</v>
      </c>
      <c r="Q454" s="264">
        <v>31</v>
      </c>
      <c r="R454" s="296">
        <v>62</v>
      </c>
      <c r="S454" s="296">
        <f t="shared" si="118"/>
        <v>77.5</v>
      </c>
      <c r="T454" s="296">
        <f t="shared" si="119"/>
        <v>78</v>
      </c>
      <c r="U454" s="296">
        <v>78</v>
      </c>
      <c r="V454" s="296">
        <v>78</v>
      </c>
      <c r="W454" s="296">
        <v>4.2253000000000007</v>
      </c>
      <c r="X454" s="296">
        <v>6.032</v>
      </c>
      <c r="Y454" s="398">
        <v>4.4685000000000006</v>
      </c>
      <c r="Z454" s="296">
        <f>'SKLOP C'!J15</f>
        <v>0</v>
      </c>
      <c r="AA454" s="296">
        <v>4.2253000000000007</v>
      </c>
      <c r="AB454" s="296">
        <v>1.4</v>
      </c>
      <c r="AC454" s="296">
        <f t="shared" si="120"/>
        <v>5.92</v>
      </c>
      <c r="AD454" s="296">
        <v>1.1000000000000001</v>
      </c>
      <c r="AE454" s="296">
        <v>6.6352000000000002</v>
      </c>
      <c r="AF454" s="296">
        <v>1.1000000000000001</v>
      </c>
      <c r="AG454" s="296">
        <f t="shared" si="109"/>
        <v>4.915350000000001</v>
      </c>
      <c r="AH454" s="296">
        <f t="shared" si="121"/>
        <v>183.52</v>
      </c>
      <c r="AI454" s="327"/>
      <c r="AJ454" s="296">
        <f t="shared" si="122"/>
        <v>411.38240000000002</v>
      </c>
      <c r="AK454" s="327"/>
      <c r="AL454" s="459">
        <f t="shared" si="123"/>
        <v>383.39730000000009</v>
      </c>
      <c r="AM454" s="480"/>
      <c r="AN454" s="299">
        <v>186.99199999999999</v>
      </c>
      <c r="AO454" s="299"/>
      <c r="AP454" s="299">
        <v>277.04700000000003</v>
      </c>
      <c r="AQ454" s="299"/>
      <c r="AR454" s="470">
        <f t="shared" si="124"/>
        <v>0</v>
      </c>
      <c r="AS454" s="299"/>
      <c r="AT454" s="301"/>
      <c r="AU454" s="301"/>
      <c r="AV454" s="301"/>
      <c r="AW454" s="301"/>
    </row>
    <row r="455" spans="1:50" ht="14.45" customHeight="1" x14ac:dyDescent="0.2">
      <c r="A455" s="297">
        <v>454</v>
      </c>
      <c r="B455" s="255">
        <v>440</v>
      </c>
      <c r="C455" s="256">
        <v>285</v>
      </c>
      <c r="D455" s="257">
        <v>371</v>
      </c>
      <c r="E455" s="258">
        <v>334</v>
      </c>
      <c r="F455" s="259" t="s">
        <v>274</v>
      </c>
      <c r="G455" s="47">
        <v>30</v>
      </c>
      <c r="H455" s="47" t="s">
        <v>634</v>
      </c>
      <c r="I455" s="303">
        <v>2186</v>
      </c>
      <c r="J455" s="424" t="s">
        <v>1410</v>
      </c>
      <c r="K455" s="439">
        <v>0</v>
      </c>
      <c r="L455" s="439"/>
      <c r="M455" s="90" t="s">
        <v>1722</v>
      </c>
      <c r="N455" s="259"/>
      <c r="O455" s="263" t="s">
        <v>276</v>
      </c>
      <c r="P455" s="90" t="s">
        <v>10</v>
      </c>
      <c r="Q455" s="264">
        <v>198.15</v>
      </c>
      <c r="R455" s="296">
        <v>396.3</v>
      </c>
      <c r="S455" s="296">
        <f t="shared" si="118"/>
        <v>495.375</v>
      </c>
      <c r="T455" s="296">
        <f t="shared" si="119"/>
        <v>495</v>
      </c>
      <c r="U455" s="296">
        <v>495</v>
      </c>
      <c r="V455" s="296">
        <v>495</v>
      </c>
      <c r="W455" s="296">
        <v>6.1335000000000006</v>
      </c>
      <c r="X455" s="296">
        <v>8.7620000000000005</v>
      </c>
      <c r="Y455" s="398">
        <v>6.4394999999999998</v>
      </c>
      <c r="Z455" s="296">
        <f>'SKLOP C'!J16</f>
        <v>0</v>
      </c>
      <c r="AA455" s="296">
        <v>6.1335000000000006</v>
      </c>
      <c r="AB455" s="296">
        <v>1.4</v>
      </c>
      <c r="AC455" s="296">
        <f t="shared" si="120"/>
        <v>8.59</v>
      </c>
      <c r="AD455" s="296">
        <v>1.1000000000000001</v>
      </c>
      <c r="AE455" s="296">
        <v>9.6382000000000012</v>
      </c>
      <c r="AF455" s="296">
        <v>1.1000000000000001</v>
      </c>
      <c r="AG455" s="296">
        <f t="shared" si="109"/>
        <v>7.08345</v>
      </c>
      <c r="AH455" s="296">
        <f t="shared" si="121"/>
        <v>1702.1085</v>
      </c>
      <c r="AI455" s="327"/>
      <c r="AJ455" s="296">
        <f t="shared" si="122"/>
        <v>3819.6186600000005</v>
      </c>
      <c r="AK455" s="327"/>
      <c r="AL455" s="459">
        <f t="shared" si="123"/>
        <v>3506.3077499999999</v>
      </c>
      <c r="AM455" s="480"/>
      <c r="AN455" s="299">
        <v>1736.1903000000002</v>
      </c>
      <c r="AO455" s="299"/>
      <c r="AP455" s="299">
        <v>2551.9738499999999</v>
      </c>
      <c r="AQ455" s="299"/>
      <c r="AR455" s="470">
        <f t="shared" si="124"/>
        <v>0</v>
      </c>
      <c r="AS455" s="299"/>
      <c r="AT455" s="301"/>
      <c r="AU455" s="301"/>
      <c r="AV455" s="301"/>
      <c r="AW455" s="301"/>
    </row>
    <row r="456" spans="1:50" ht="14.45" customHeight="1" x14ac:dyDescent="0.2">
      <c r="A456" s="297">
        <v>455</v>
      </c>
      <c r="B456" s="255">
        <v>441</v>
      </c>
      <c r="C456" s="256">
        <v>286</v>
      </c>
      <c r="D456" s="257">
        <v>372</v>
      </c>
      <c r="E456" s="258">
        <v>335</v>
      </c>
      <c r="F456" s="259" t="s">
        <v>274</v>
      </c>
      <c r="G456" s="47">
        <v>30</v>
      </c>
      <c r="H456" s="47" t="s">
        <v>634</v>
      </c>
      <c r="I456" s="303">
        <v>2187</v>
      </c>
      <c r="J456" s="424" t="s">
        <v>1411</v>
      </c>
      <c r="K456" s="439">
        <v>0</v>
      </c>
      <c r="L456" s="439"/>
      <c r="M456" s="90" t="s">
        <v>1642</v>
      </c>
      <c r="N456" s="259"/>
      <c r="O456" s="263" t="s">
        <v>276</v>
      </c>
      <c r="P456" s="90" t="s">
        <v>10</v>
      </c>
      <c r="Q456" s="264">
        <v>378</v>
      </c>
      <c r="R456" s="296">
        <v>756</v>
      </c>
      <c r="S456" s="296">
        <f t="shared" si="118"/>
        <v>945</v>
      </c>
      <c r="T456" s="296">
        <f t="shared" si="119"/>
        <v>945</v>
      </c>
      <c r="U456" s="296">
        <v>945</v>
      </c>
      <c r="V456" s="296">
        <v>945</v>
      </c>
      <c r="W456" s="296">
        <v>9.0898000000000003</v>
      </c>
      <c r="X456" s="296">
        <v>12.979200000000001</v>
      </c>
      <c r="Y456" s="398">
        <v>9.5445000000000011</v>
      </c>
      <c r="Z456" s="296">
        <f>'SKLOP C'!J17</f>
        <v>0</v>
      </c>
      <c r="AA456" s="296">
        <v>9.0898000000000003</v>
      </c>
      <c r="AB456" s="296">
        <v>1.4</v>
      </c>
      <c r="AC456" s="296">
        <f t="shared" si="120"/>
        <v>12.73</v>
      </c>
      <c r="AD456" s="296">
        <v>1.1000000000000001</v>
      </c>
      <c r="AE456" s="296">
        <v>14.277120000000002</v>
      </c>
      <c r="AF456" s="296">
        <v>1.1000000000000001</v>
      </c>
      <c r="AG456" s="296">
        <f t="shared" si="109"/>
        <v>10.498950000000002</v>
      </c>
      <c r="AH456" s="296">
        <f t="shared" si="121"/>
        <v>4811.9400000000005</v>
      </c>
      <c r="AI456" s="327"/>
      <c r="AJ456" s="296">
        <f t="shared" si="122"/>
        <v>10793.502720000002</v>
      </c>
      <c r="AK456" s="327"/>
      <c r="AL456" s="459">
        <f t="shared" si="123"/>
        <v>9921.5077500000025</v>
      </c>
      <c r="AM456" s="480"/>
      <c r="AN456" s="299">
        <v>4906.1376</v>
      </c>
      <c r="AO456" s="299"/>
      <c r="AP456" s="299">
        <v>7215.6420000000007</v>
      </c>
      <c r="AQ456" s="299"/>
      <c r="AR456" s="470">
        <f t="shared" si="124"/>
        <v>0</v>
      </c>
      <c r="AS456" s="299"/>
      <c r="AT456" s="301"/>
      <c r="AU456" s="301"/>
      <c r="AV456" s="301"/>
      <c r="AW456" s="301"/>
    </row>
    <row r="457" spans="1:50" ht="14.45" customHeight="1" x14ac:dyDescent="0.2">
      <c r="A457" s="297">
        <v>456</v>
      </c>
      <c r="B457" s="255">
        <v>442</v>
      </c>
      <c r="C457" s="256">
        <v>287</v>
      </c>
      <c r="D457" s="257">
        <v>373</v>
      </c>
      <c r="E457" s="258">
        <v>336</v>
      </c>
      <c r="F457" s="259" t="s">
        <v>274</v>
      </c>
      <c r="G457" s="47">
        <v>30</v>
      </c>
      <c r="H457" s="47" t="s">
        <v>634</v>
      </c>
      <c r="I457" s="303">
        <v>2705</v>
      </c>
      <c r="J457" s="424" t="s">
        <v>1412</v>
      </c>
      <c r="K457" s="439">
        <v>0</v>
      </c>
      <c r="L457" s="439"/>
      <c r="M457" s="90" t="s">
        <v>1641</v>
      </c>
      <c r="N457" s="259"/>
      <c r="O457" s="263" t="s">
        <v>276</v>
      </c>
      <c r="P457" s="90" t="s">
        <v>10</v>
      </c>
      <c r="Q457" s="264">
        <v>823.5</v>
      </c>
      <c r="R457" s="296">
        <v>1647</v>
      </c>
      <c r="S457" s="296">
        <f t="shared" si="118"/>
        <v>2058.75</v>
      </c>
      <c r="T457" s="296">
        <f t="shared" si="119"/>
        <v>2059</v>
      </c>
      <c r="U457" s="296">
        <v>2059</v>
      </c>
      <c r="V457" s="296">
        <v>2059</v>
      </c>
      <c r="W457" s="296">
        <v>12.361000000000001</v>
      </c>
      <c r="X457" s="296">
        <v>17.605</v>
      </c>
      <c r="Y457" s="398">
        <v>12.393000000000001</v>
      </c>
      <c r="Z457" s="296">
        <f>'SKLOP C'!J18</f>
        <v>0</v>
      </c>
      <c r="AA457" s="296">
        <v>12.361000000000001</v>
      </c>
      <c r="AB457" s="296">
        <v>1.4</v>
      </c>
      <c r="AC457" s="296">
        <f t="shared" si="120"/>
        <v>17.309999999999999</v>
      </c>
      <c r="AD457" s="296">
        <v>1.1000000000000001</v>
      </c>
      <c r="AE457" s="296">
        <v>19.365500000000001</v>
      </c>
      <c r="AF457" s="296">
        <v>1.1000000000000001</v>
      </c>
      <c r="AG457" s="296">
        <f t="shared" si="109"/>
        <v>13.632300000000003</v>
      </c>
      <c r="AH457" s="296">
        <f t="shared" si="121"/>
        <v>14254.785</v>
      </c>
      <c r="AI457" s="327"/>
      <c r="AJ457" s="296">
        <f t="shared" si="122"/>
        <v>31894.978500000001</v>
      </c>
      <c r="AK457" s="327"/>
      <c r="AL457" s="459">
        <f t="shared" si="123"/>
        <v>28068.905700000007</v>
      </c>
      <c r="AM457" s="480"/>
      <c r="AN457" s="299">
        <v>14497.717500000001</v>
      </c>
      <c r="AO457" s="299"/>
      <c r="AP457" s="299">
        <v>20411.271000000001</v>
      </c>
      <c r="AQ457" s="299"/>
      <c r="AR457" s="470">
        <f t="shared" si="124"/>
        <v>0</v>
      </c>
      <c r="AS457" s="299"/>
      <c r="AT457" s="301"/>
      <c r="AU457" s="301"/>
      <c r="AV457" s="301"/>
      <c r="AW457" s="301"/>
    </row>
    <row r="458" spans="1:50" ht="14.45" customHeight="1" x14ac:dyDescent="0.2">
      <c r="A458" s="297">
        <v>457</v>
      </c>
      <c r="B458" s="255">
        <v>443</v>
      </c>
      <c r="C458" s="256">
        <v>288</v>
      </c>
      <c r="D458" s="257">
        <v>374</v>
      </c>
      <c r="E458" s="302">
        <v>336</v>
      </c>
      <c r="F458" s="90" t="s">
        <v>274</v>
      </c>
      <c r="G458" s="47">
        <v>30</v>
      </c>
      <c r="H458" s="47" t="s">
        <v>634</v>
      </c>
      <c r="I458" s="303">
        <v>9335</v>
      </c>
      <c r="J458" s="424" t="s">
        <v>1413</v>
      </c>
      <c r="K458" s="439">
        <v>0</v>
      </c>
      <c r="L458" s="439"/>
      <c r="M458" s="90" t="s">
        <v>965</v>
      </c>
      <c r="N458" s="90"/>
      <c r="O458" s="263" t="s">
        <v>276</v>
      </c>
      <c r="P458" s="90" t="s">
        <v>10</v>
      </c>
      <c r="Q458" s="264">
        <v>371</v>
      </c>
      <c r="R458" s="296">
        <v>742</v>
      </c>
      <c r="S458" s="296">
        <f t="shared" si="118"/>
        <v>927.5</v>
      </c>
      <c r="T458" s="296">
        <f t="shared" si="119"/>
        <v>928</v>
      </c>
      <c r="U458" s="296">
        <v>928</v>
      </c>
      <c r="V458" s="296">
        <v>928</v>
      </c>
      <c r="W458" s="296">
        <v>14.6828</v>
      </c>
      <c r="X458" s="296">
        <v>20.164999999999999</v>
      </c>
      <c r="Y458" s="398">
        <v>15.4305</v>
      </c>
      <c r="Z458" s="296">
        <f>'SKLOP C'!J19</f>
        <v>0</v>
      </c>
      <c r="AA458" s="296">
        <v>14.6828</v>
      </c>
      <c r="AB458" s="296">
        <v>1.4</v>
      </c>
      <c r="AC458" s="296">
        <f t="shared" si="120"/>
        <v>20.56</v>
      </c>
      <c r="AD458" s="296">
        <v>1.1000000000000001</v>
      </c>
      <c r="AE458" s="296">
        <v>22.1815</v>
      </c>
      <c r="AF458" s="296">
        <v>1.1000000000000001</v>
      </c>
      <c r="AG458" s="296">
        <f t="shared" si="109"/>
        <v>16.973550000000003</v>
      </c>
      <c r="AH458" s="296">
        <f t="shared" si="121"/>
        <v>7627.7599999999993</v>
      </c>
      <c r="AI458" s="327"/>
      <c r="AJ458" s="296">
        <f t="shared" si="122"/>
        <v>16458.672999999999</v>
      </c>
      <c r="AK458" s="327"/>
      <c r="AL458" s="459">
        <f t="shared" si="123"/>
        <v>15751.454400000002</v>
      </c>
      <c r="AM458" s="480"/>
      <c r="AN458" s="299">
        <v>7481.2149999999992</v>
      </c>
      <c r="AO458" s="299"/>
      <c r="AP458" s="299">
        <v>11449.431</v>
      </c>
      <c r="AQ458" s="299"/>
      <c r="AR458" s="470">
        <f t="shared" si="124"/>
        <v>0</v>
      </c>
      <c r="AS458" s="299"/>
      <c r="AT458" s="301"/>
      <c r="AU458" s="301"/>
      <c r="AV458" s="301"/>
      <c r="AW458" s="301"/>
    </row>
    <row r="459" spans="1:50" s="50" customFormat="1" ht="14.45" customHeight="1" x14ac:dyDescent="0.2">
      <c r="A459" s="297">
        <v>458</v>
      </c>
      <c r="B459" s="255">
        <v>444</v>
      </c>
      <c r="C459" s="256">
        <v>289</v>
      </c>
      <c r="D459" s="257">
        <v>375</v>
      </c>
      <c r="E459" s="302">
        <v>336</v>
      </c>
      <c r="F459" s="90" t="s">
        <v>274</v>
      </c>
      <c r="G459" s="47">
        <v>30</v>
      </c>
      <c r="H459" s="47" t="s">
        <v>634</v>
      </c>
      <c r="I459" s="303">
        <v>9336</v>
      </c>
      <c r="J459" s="424" t="s">
        <v>1414</v>
      </c>
      <c r="K459" s="439">
        <v>0</v>
      </c>
      <c r="L459" s="439"/>
      <c r="M459" s="90" t="s">
        <v>964</v>
      </c>
      <c r="N459" s="90"/>
      <c r="O459" s="263" t="s">
        <v>276</v>
      </c>
      <c r="P459" s="90" t="s">
        <v>10</v>
      </c>
      <c r="Q459" s="264">
        <v>166.5</v>
      </c>
      <c r="R459" s="296">
        <v>333</v>
      </c>
      <c r="S459" s="296">
        <f t="shared" si="118"/>
        <v>416.25</v>
      </c>
      <c r="T459" s="296">
        <f t="shared" si="119"/>
        <v>416</v>
      </c>
      <c r="U459" s="296">
        <v>416</v>
      </c>
      <c r="V459" s="296">
        <v>416</v>
      </c>
      <c r="W459" s="296">
        <v>19.2606</v>
      </c>
      <c r="X459" s="296">
        <v>26.445</v>
      </c>
      <c r="Y459" s="398">
        <v>20.263500000000001</v>
      </c>
      <c r="Z459" s="296">
        <f>'SKLOP C'!J20</f>
        <v>0</v>
      </c>
      <c r="AA459" s="296">
        <v>19.2606</v>
      </c>
      <c r="AB459" s="296">
        <v>1.4</v>
      </c>
      <c r="AC459" s="296">
        <f t="shared" si="120"/>
        <v>26.96</v>
      </c>
      <c r="AD459" s="296">
        <v>1.1000000000000001</v>
      </c>
      <c r="AE459" s="296">
        <v>29.089500000000001</v>
      </c>
      <c r="AF459" s="296">
        <v>1.1000000000000001</v>
      </c>
      <c r="AG459" s="296">
        <f t="shared" si="109"/>
        <v>22.289850000000001</v>
      </c>
      <c r="AH459" s="296">
        <f t="shared" si="121"/>
        <v>4488.84</v>
      </c>
      <c r="AI459" s="327"/>
      <c r="AJ459" s="296">
        <f t="shared" si="122"/>
        <v>9686.8035</v>
      </c>
      <c r="AK459" s="327"/>
      <c r="AL459" s="459">
        <f t="shared" si="123"/>
        <v>9272.5776000000005</v>
      </c>
      <c r="AM459" s="480"/>
      <c r="AN459" s="299">
        <v>4403.0924999999997</v>
      </c>
      <c r="AO459" s="299"/>
      <c r="AP459" s="299">
        <v>6747.7455</v>
      </c>
      <c r="AQ459" s="299"/>
      <c r="AR459" s="470">
        <f t="shared" si="124"/>
        <v>0</v>
      </c>
      <c r="AS459" s="299"/>
      <c r="AT459" s="301"/>
      <c r="AU459" s="301"/>
      <c r="AV459" s="301"/>
      <c r="AW459" s="301"/>
      <c r="AX459" s="4"/>
    </row>
    <row r="460" spans="1:50" s="50" customFormat="1" ht="14.45" customHeight="1" x14ac:dyDescent="0.2">
      <c r="A460" s="297">
        <v>459</v>
      </c>
      <c r="B460" s="255">
        <v>445</v>
      </c>
      <c r="C460" s="256"/>
      <c r="D460" s="257">
        <v>376</v>
      </c>
      <c r="E460" s="302"/>
      <c r="F460" s="263" t="s">
        <v>274</v>
      </c>
      <c r="G460" s="47">
        <v>30</v>
      </c>
      <c r="H460" s="47" t="s">
        <v>634</v>
      </c>
      <c r="I460" s="435">
        <v>9771</v>
      </c>
      <c r="J460" s="276">
        <v>301032500</v>
      </c>
      <c r="K460" s="439">
        <v>0</v>
      </c>
      <c r="L460" s="439"/>
      <c r="M460" s="436" t="s">
        <v>1477</v>
      </c>
      <c r="N460" s="263"/>
      <c r="O460" s="263" t="s">
        <v>276</v>
      </c>
      <c r="P460" s="90" t="s">
        <v>10</v>
      </c>
      <c r="Q460" s="264">
        <v>275</v>
      </c>
      <c r="R460" s="296">
        <v>550</v>
      </c>
      <c r="S460" s="296">
        <f t="shared" si="118"/>
        <v>687.5</v>
      </c>
      <c r="T460" s="296">
        <f t="shared" si="119"/>
        <v>688</v>
      </c>
      <c r="U460" s="296">
        <v>688</v>
      </c>
      <c r="V460" s="296">
        <v>688</v>
      </c>
      <c r="W460" s="296">
        <v>24.374200000000002</v>
      </c>
      <c r="X460" s="296">
        <v>33.494999999999997</v>
      </c>
      <c r="Y460" s="398">
        <v>25.5825</v>
      </c>
      <c r="Z460" s="296">
        <f>'SKLOP C'!J21</f>
        <v>0</v>
      </c>
      <c r="AA460" s="296">
        <v>24.374200000000002</v>
      </c>
      <c r="AB460" s="296">
        <v>1.4</v>
      </c>
      <c r="AC460" s="296">
        <f t="shared" si="120"/>
        <v>34.119999999999997</v>
      </c>
      <c r="AD460" s="296">
        <v>1.1000000000000001</v>
      </c>
      <c r="AE460" s="296">
        <v>36.844500000000004</v>
      </c>
      <c r="AF460" s="296">
        <v>1.1000000000000001</v>
      </c>
      <c r="AG460" s="296">
        <f t="shared" si="109"/>
        <v>28.140750000000001</v>
      </c>
      <c r="AH460" s="296">
        <f t="shared" si="121"/>
        <v>9383</v>
      </c>
      <c r="AI460" s="327"/>
      <c r="AJ460" s="296">
        <f t="shared" si="122"/>
        <v>20264.475000000002</v>
      </c>
      <c r="AK460" s="327"/>
      <c r="AL460" s="459">
        <f t="shared" si="123"/>
        <v>19360.835999999999</v>
      </c>
      <c r="AM460" s="480"/>
      <c r="AN460" s="299">
        <v>9211.125</v>
      </c>
      <c r="AO460" s="299"/>
      <c r="AP460" s="299">
        <v>14070.375</v>
      </c>
      <c r="AQ460" s="299"/>
      <c r="AR460" s="470">
        <f t="shared" si="124"/>
        <v>0</v>
      </c>
      <c r="AS460" s="299"/>
      <c r="AT460" s="301"/>
      <c r="AU460" s="301"/>
      <c r="AV460" s="301"/>
      <c r="AW460" s="301"/>
      <c r="AX460" s="4"/>
    </row>
    <row r="461" spans="1:50" s="50" customFormat="1" ht="14.45" customHeight="1" x14ac:dyDescent="0.2">
      <c r="A461" s="297">
        <v>460</v>
      </c>
      <c r="B461" s="255">
        <v>446</v>
      </c>
      <c r="C461" s="256"/>
      <c r="D461" s="257">
        <v>377</v>
      </c>
      <c r="E461" s="302"/>
      <c r="F461" s="263" t="s">
        <v>274</v>
      </c>
      <c r="G461" s="47">
        <v>30</v>
      </c>
      <c r="H461" s="47" t="s">
        <v>634</v>
      </c>
      <c r="I461" s="435">
        <v>3265</v>
      </c>
      <c r="J461" s="276">
        <v>301033400</v>
      </c>
      <c r="K461" s="439">
        <v>0</v>
      </c>
      <c r="L461" s="439"/>
      <c r="M461" s="436" t="s">
        <v>1478</v>
      </c>
      <c r="N461" s="263"/>
      <c r="O461" s="263" t="s">
        <v>276</v>
      </c>
      <c r="P461" s="90" t="s">
        <v>10</v>
      </c>
      <c r="Q461" s="264">
        <v>100</v>
      </c>
      <c r="R461" s="296">
        <v>200</v>
      </c>
      <c r="S461" s="296">
        <f t="shared" si="118"/>
        <v>250</v>
      </c>
      <c r="T461" s="296">
        <f t="shared" si="119"/>
        <v>250</v>
      </c>
      <c r="U461" s="296">
        <v>250</v>
      </c>
      <c r="V461" s="296">
        <v>250</v>
      </c>
      <c r="W461" s="296">
        <v>29.929600000000001</v>
      </c>
      <c r="X461" s="296">
        <v>41.075000000000003</v>
      </c>
      <c r="Y461" s="398">
        <v>31.59</v>
      </c>
      <c r="Z461" s="296">
        <f>'SKLOP C'!J22</f>
        <v>0</v>
      </c>
      <c r="AA461" s="296">
        <v>29.929600000000001</v>
      </c>
      <c r="AB461" s="296">
        <v>1.4</v>
      </c>
      <c r="AC461" s="296">
        <f t="shared" si="120"/>
        <v>41.9</v>
      </c>
      <c r="AD461" s="296">
        <v>1.1000000000000001</v>
      </c>
      <c r="AE461" s="296">
        <v>45.182500000000005</v>
      </c>
      <c r="AF461" s="296">
        <v>1.1000000000000001</v>
      </c>
      <c r="AG461" s="296">
        <f t="shared" ref="AG461:AG462" si="125">Y461*AF461</f>
        <v>34.749000000000002</v>
      </c>
      <c r="AH461" s="296">
        <f t="shared" si="121"/>
        <v>4190</v>
      </c>
      <c r="AI461" s="327"/>
      <c r="AJ461" s="296">
        <f t="shared" si="122"/>
        <v>9036.5</v>
      </c>
      <c r="AK461" s="327"/>
      <c r="AL461" s="459">
        <f t="shared" si="123"/>
        <v>8687.25</v>
      </c>
      <c r="AM461" s="480"/>
      <c r="AN461" s="299">
        <v>4107.5</v>
      </c>
      <c r="AO461" s="299"/>
      <c r="AP461" s="299">
        <v>6318</v>
      </c>
      <c r="AQ461" s="299"/>
      <c r="AR461" s="470">
        <f t="shared" si="124"/>
        <v>0</v>
      </c>
      <c r="AS461" s="299"/>
      <c r="AT461" s="301"/>
      <c r="AU461" s="301"/>
      <c r="AV461" s="301"/>
      <c r="AW461" s="301"/>
      <c r="AX461" s="4"/>
    </row>
    <row r="462" spans="1:50" s="50" customFormat="1" ht="14.45" customHeight="1" x14ac:dyDescent="0.2">
      <c r="A462" s="297">
        <v>461</v>
      </c>
      <c r="B462" s="255">
        <v>447</v>
      </c>
      <c r="C462" s="256">
        <v>290</v>
      </c>
      <c r="D462" s="257">
        <v>378</v>
      </c>
      <c r="E462" s="302">
        <v>336</v>
      </c>
      <c r="F462" s="90" t="s">
        <v>274</v>
      </c>
      <c r="G462" s="47">
        <v>30</v>
      </c>
      <c r="H462" s="47" t="s">
        <v>634</v>
      </c>
      <c r="I462" s="303">
        <v>9337</v>
      </c>
      <c r="J462" s="424" t="s">
        <v>1415</v>
      </c>
      <c r="K462" s="439">
        <v>0</v>
      </c>
      <c r="L462" s="439"/>
      <c r="M462" s="90" t="s">
        <v>963</v>
      </c>
      <c r="N462" s="90"/>
      <c r="O462" s="263" t="s">
        <v>276</v>
      </c>
      <c r="P462" s="90" t="s">
        <v>10</v>
      </c>
      <c r="Q462" s="264">
        <v>50</v>
      </c>
      <c r="R462" s="296">
        <v>100</v>
      </c>
      <c r="S462" s="296">
        <f t="shared" si="118"/>
        <v>125</v>
      </c>
      <c r="T462" s="296">
        <f t="shared" si="119"/>
        <v>125</v>
      </c>
      <c r="U462" s="296">
        <v>125</v>
      </c>
      <c r="V462" s="296">
        <v>125</v>
      </c>
      <c r="W462" s="296">
        <v>37.905500000000004</v>
      </c>
      <c r="X462" s="296">
        <v>52.18</v>
      </c>
      <c r="Y462" s="398">
        <v>39.69</v>
      </c>
      <c r="Z462" s="296">
        <f>'SKLOP C'!J23</f>
        <v>0</v>
      </c>
      <c r="AA462" s="296">
        <v>37.905500000000004</v>
      </c>
      <c r="AB462" s="296">
        <v>1.4</v>
      </c>
      <c r="AC462" s="296">
        <f t="shared" si="120"/>
        <v>53.07</v>
      </c>
      <c r="AD462" s="296">
        <v>1.1000000000000001</v>
      </c>
      <c r="AE462" s="296">
        <v>57.398000000000003</v>
      </c>
      <c r="AF462" s="296">
        <v>1.1000000000000001</v>
      </c>
      <c r="AG462" s="296">
        <f t="shared" si="125"/>
        <v>43.658999999999999</v>
      </c>
      <c r="AH462" s="296">
        <f t="shared" si="121"/>
        <v>2653.5</v>
      </c>
      <c r="AI462" s="327"/>
      <c r="AJ462" s="296">
        <f t="shared" si="122"/>
        <v>5739.8</v>
      </c>
      <c r="AK462" s="327"/>
      <c r="AL462" s="459">
        <f t="shared" si="123"/>
        <v>5457.375</v>
      </c>
      <c r="AM462" s="480"/>
      <c r="AN462" s="299">
        <v>2609</v>
      </c>
      <c r="AO462" s="299"/>
      <c r="AP462" s="299">
        <v>3969</v>
      </c>
      <c r="AQ462" s="299"/>
      <c r="AR462" s="470">
        <f t="shared" si="124"/>
        <v>0</v>
      </c>
      <c r="AS462" s="299"/>
      <c r="AT462" s="301"/>
      <c r="AU462" s="301"/>
      <c r="AV462" s="301"/>
      <c r="AW462" s="301"/>
      <c r="AX462" s="4"/>
    </row>
    <row r="463" spans="1:50" s="50" customFormat="1" ht="14.45" customHeight="1" x14ac:dyDescent="0.2">
      <c r="A463" s="441">
        <v>462</v>
      </c>
      <c r="B463" s="255"/>
      <c r="C463" s="256"/>
      <c r="D463" s="257"/>
      <c r="E463" s="302"/>
      <c r="F463" s="90"/>
      <c r="G463" s="47">
        <v>30</v>
      </c>
      <c r="H463" s="416" t="s">
        <v>634</v>
      </c>
      <c r="I463" s="256">
        <v>9810</v>
      </c>
      <c r="J463" s="417"/>
      <c r="K463" s="410"/>
      <c r="L463" s="410"/>
      <c r="M463" s="90" t="s">
        <v>1750</v>
      </c>
      <c r="N463" s="90"/>
      <c r="O463" s="263" t="s">
        <v>276</v>
      </c>
      <c r="P463" s="90" t="s">
        <v>10</v>
      </c>
      <c r="Q463" s="264"/>
      <c r="R463" s="296"/>
      <c r="S463" s="296"/>
      <c r="T463" s="296"/>
      <c r="U463" s="296"/>
      <c r="V463" s="450">
        <v>24</v>
      </c>
      <c r="W463" s="296"/>
      <c r="X463" s="296"/>
      <c r="Y463" s="449">
        <v>50.65</v>
      </c>
      <c r="Z463" s="296">
        <f>'SKLOP C'!J24</f>
        <v>0</v>
      </c>
      <c r="AA463" s="296"/>
      <c r="AB463" s="296"/>
      <c r="AC463" s="296"/>
      <c r="AD463" s="296"/>
      <c r="AE463" s="296"/>
      <c r="AF463" s="296">
        <v>1</v>
      </c>
      <c r="AG463" s="449">
        <f t="shared" ref="AG463:AG468" si="126">Y463*AF463</f>
        <v>50.65</v>
      </c>
      <c r="AH463" s="296">
        <f t="shared" si="121"/>
        <v>0</v>
      </c>
      <c r="AI463" s="327"/>
      <c r="AJ463" s="296"/>
      <c r="AK463" s="327"/>
      <c r="AL463" s="460">
        <f t="shared" si="123"/>
        <v>1215.5999999999999</v>
      </c>
      <c r="AM463" s="480"/>
      <c r="AN463" s="299"/>
      <c r="AO463" s="299"/>
      <c r="AP463" s="299"/>
      <c r="AQ463" s="299"/>
      <c r="AR463" s="470">
        <f t="shared" si="124"/>
        <v>0</v>
      </c>
      <c r="AS463" s="299"/>
      <c r="AT463" s="301"/>
      <c r="AU463" s="301"/>
      <c r="AV463" s="301"/>
      <c r="AW463" s="301"/>
      <c r="AX463" s="4"/>
    </row>
    <row r="464" spans="1:50" s="50" customFormat="1" ht="14.45" customHeight="1" x14ac:dyDescent="0.2">
      <c r="A464" s="441">
        <v>463</v>
      </c>
      <c r="B464" s="255"/>
      <c r="C464" s="256"/>
      <c r="D464" s="257"/>
      <c r="E464" s="302"/>
      <c r="F464" s="90"/>
      <c r="G464" s="47">
        <v>30</v>
      </c>
      <c r="H464" s="416" t="s">
        <v>634</v>
      </c>
      <c r="I464" s="256">
        <v>9833</v>
      </c>
      <c r="J464" s="417"/>
      <c r="K464" s="410"/>
      <c r="L464" s="410"/>
      <c r="M464" s="90" t="s">
        <v>1740</v>
      </c>
      <c r="N464" s="90"/>
      <c r="O464" s="263" t="s">
        <v>276</v>
      </c>
      <c r="P464" s="90" t="s">
        <v>10</v>
      </c>
      <c r="Q464" s="264"/>
      <c r="R464" s="296"/>
      <c r="S464" s="296"/>
      <c r="T464" s="296"/>
      <c r="U464" s="296"/>
      <c r="V464" s="450">
        <v>48</v>
      </c>
      <c r="W464" s="296"/>
      <c r="X464" s="296"/>
      <c r="Y464" s="449">
        <v>62.44</v>
      </c>
      <c r="Z464" s="296">
        <f>'SKLOP C'!J25</f>
        <v>0</v>
      </c>
      <c r="AA464" s="296"/>
      <c r="AB464" s="296"/>
      <c r="AC464" s="296"/>
      <c r="AD464" s="296"/>
      <c r="AE464" s="296"/>
      <c r="AF464" s="296">
        <v>1</v>
      </c>
      <c r="AG464" s="449">
        <f t="shared" si="126"/>
        <v>62.44</v>
      </c>
      <c r="AH464" s="296">
        <f t="shared" si="121"/>
        <v>0</v>
      </c>
      <c r="AI464" s="327"/>
      <c r="AJ464" s="296"/>
      <c r="AK464" s="327"/>
      <c r="AL464" s="460">
        <f t="shared" si="123"/>
        <v>2997.12</v>
      </c>
      <c r="AM464" s="480"/>
      <c r="AN464" s="299"/>
      <c r="AO464" s="299"/>
      <c r="AP464" s="299"/>
      <c r="AQ464" s="299"/>
      <c r="AR464" s="470">
        <f t="shared" si="124"/>
        <v>0</v>
      </c>
      <c r="AS464" s="299"/>
      <c r="AT464" s="301"/>
      <c r="AU464" s="301"/>
      <c r="AV464" s="301"/>
      <c r="AW464" s="301"/>
      <c r="AX464" s="4"/>
    </row>
    <row r="465" spans="1:50" s="50" customFormat="1" ht="14.45" customHeight="1" x14ac:dyDescent="0.2">
      <c r="A465" s="441">
        <v>464</v>
      </c>
      <c r="B465" s="255"/>
      <c r="C465" s="256"/>
      <c r="D465" s="257"/>
      <c r="E465" s="302"/>
      <c r="F465" s="90"/>
      <c r="G465" s="47">
        <v>30</v>
      </c>
      <c r="H465" s="270" t="s">
        <v>1741</v>
      </c>
      <c r="I465" s="256">
        <v>9769</v>
      </c>
      <c r="J465" s="417">
        <v>210545800</v>
      </c>
      <c r="K465" s="410"/>
      <c r="L465" s="410">
        <v>210545800</v>
      </c>
      <c r="M465" s="90" t="s">
        <v>1767</v>
      </c>
      <c r="N465" s="90"/>
      <c r="O465" s="263" t="s">
        <v>276</v>
      </c>
      <c r="P465" s="90" t="s">
        <v>10</v>
      </c>
      <c r="Q465" s="264"/>
      <c r="R465" s="296"/>
      <c r="S465" s="296"/>
      <c r="T465" s="296"/>
      <c r="U465" s="296"/>
      <c r="V465" s="450">
        <v>350</v>
      </c>
      <c r="W465" s="296"/>
      <c r="X465" s="296"/>
      <c r="Y465" s="449">
        <v>13.11</v>
      </c>
      <c r="Z465" s="296">
        <f>'SKLOP C'!J26</f>
        <v>0</v>
      </c>
      <c r="AA465" s="296"/>
      <c r="AB465" s="296"/>
      <c r="AC465" s="296"/>
      <c r="AD465" s="296"/>
      <c r="AE465" s="296"/>
      <c r="AF465" s="296">
        <v>1</v>
      </c>
      <c r="AG465" s="449">
        <f t="shared" si="126"/>
        <v>13.11</v>
      </c>
      <c r="AH465" s="296">
        <f t="shared" si="121"/>
        <v>0</v>
      </c>
      <c r="AI465" s="327"/>
      <c r="AJ465" s="296"/>
      <c r="AK465" s="327"/>
      <c r="AL465" s="460">
        <f t="shared" si="123"/>
        <v>4588.5</v>
      </c>
      <c r="AM465" s="480"/>
      <c r="AN465" s="299"/>
      <c r="AO465" s="299"/>
      <c r="AP465" s="299"/>
      <c r="AQ465" s="299"/>
      <c r="AR465" s="470">
        <f t="shared" si="124"/>
        <v>0</v>
      </c>
      <c r="AS465" s="299"/>
      <c r="AT465" s="301"/>
      <c r="AU465" s="301"/>
      <c r="AV465" s="301"/>
      <c r="AW465" s="301"/>
      <c r="AX465" s="4"/>
    </row>
    <row r="466" spans="1:50" s="50" customFormat="1" ht="14.45" customHeight="1" x14ac:dyDescent="0.2">
      <c r="A466" s="441">
        <v>465</v>
      </c>
      <c r="B466" s="255"/>
      <c r="C466" s="256"/>
      <c r="D466" s="257"/>
      <c r="E466" s="302"/>
      <c r="F466" s="90"/>
      <c r="G466" s="47">
        <v>30</v>
      </c>
      <c r="H466" s="270" t="s">
        <v>1741</v>
      </c>
      <c r="I466" s="256">
        <v>9841</v>
      </c>
      <c r="J466" s="417"/>
      <c r="K466" s="410"/>
      <c r="L466" s="410"/>
      <c r="M466" s="90" t="s">
        <v>1768</v>
      </c>
      <c r="N466" s="90"/>
      <c r="O466" s="263" t="s">
        <v>276</v>
      </c>
      <c r="P466" s="90" t="s">
        <v>10</v>
      </c>
      <c r="Q466" s="264"/>
      <c r="R466" s="296"/>
      <c r="S466" s="296"/>
      <c r="T466" s="296"/>
      <c r="U466" s="296"/>
      <c r="V466" s="450">
        <v>150</v>
      </c>
      <c r="W466" s="296"/>
      <c r="X466" s="296"/>
      <c r="Y466" s="449">
        <v>16.63</v>
      </c>
      <c r="Z466" s="296">
        <f>'SKLOP C'!J27</f>
        <v>0</v>
      </c>
      <c r="AA466" s="296"/>
      <c r="AB466" s="296"/>
      <c r="AC466" s="296"/>
      <c r="AD466" s="296"/>
      <c r="AE466" s="296"/>
      <c r="AF466" s="296">
        <v>1</v>
      </c>
      <c r="AG466" s="449">
        <f t="shared" si="126"/>
        <v>16.63</v>
      </c>
      <c r="AH466" s="296">
        <f t="shared" si="121"/>
        <v>0</v>
      </c>
      <c r="AI466" s="327"/>
      <c r="AJ466" s="296"/>
      <c r="AK466" s="327"/>
      <c r="AL466" s="460">
        <f t="shared" si="123"/>
        <v>2494.5</v>
      </c>
      <c r="AM466" s="480"/>
      <c r="AN466" s="299"/>
      <c r="AO466" s="299"/>
      <c r="AP466" s="299"/>
      <c r="AQ466" s="299"/>
      <c r="AR466" s="470">
        <f t="shared" si="124"/>
        <v>0</v>
      </c>
      <c r="AS466" s="299"/>
      <c r="AT466" s="301"/>
      <c r="AU466" s="301"/>
      <c r="AV466" s="301"/>
      <c r="AW466" s="301"/>
      <c r="AX466" s="4"/>
    </row>
    <row r="467" spans="1:50" s="50" customFormat="1" ht="14.45" customHeight="1" x14ac:dyDescent="0.2">
      <c r="A467" s="441">
        <v>466</v>
      </c>
      <c r="B467" s="255"/>
      <c r="C467" s="256"/>
      <c r="D467" s="257"/>
      <c r="E467" s="302"/>
      <c r="F467" s="90"/>
      <c r="G467" s="47">
        <v>30</v>
      </c>
      <c r="H467" s="270" t="s">
        <v>1741</v>
      </c>
      <c r="I467" s="256">
        <v>9842</v>
      </c>
      <c r="J467" s="417"/>
      <c r="K467" s="410"/>
      <c r="L467" s="410"/>
      <c r="M467" s="90" t="s">
        <v>1769</v>
      </c>
      <c r="N467" s="90"/>
      <c r="O467" s="263" t="s">
        <v>276</v>
      </c>
      <c r="P467" s="90" t="s">
        <v>10</v>
      </c>
      <c r="Q467" s="264"/>
      <c r="R467" s="296"/>
      <c r="S467" s="296"/>
      <c r="T467" s="296"/>
      <c r="U467" s="296"/>
      <c r="V467" s="450">
        <v>24</v>
      </c>
      <c r="W467" s="296"/>
      <c r="X467" s="296"/>
      <c r="Y467" s="449">
        <v>21.47</v>
      </c>
      <c r="Z467" s="296">
        <f>'SKLOP C'!J28</f>
        <v>0</v>
      </c>
      <c r="AA467" s="296"/>
      <c r="AB467" s="296"/>
      <c r="AC467" s="296"/>
      <c r="AD467" s="296"/>
      <c r="AE467" s="296"/>
      <c r="AF467" s="296">
        <v>1</v>
      </c>
      <c r="AG467" s="449">
        <f t="shared" si="126"/>
        <v>21.47</v>
      </c>
      <c r="AH467" s="296">
        <f t="shared" si="121"/>
        <v>0</v>
      </c>
      <c r="AI467" s="327"/>
      <c r="AJ467" s="296"/>
      <c r="AK467" s="327"/>
      <c r="AL467" s="460">
        <f t="shared" si="123"/>
        <v>515.28</v>
      </c>
      <c r="AM467" s="480"/>
      <c r="AN467" s="299"/>
      <c r="AO467" s="299"/>
      <c r="AP467" s="299"/>
      <c r="AQ467" s="299"/>
      <c r="AR467" s="470">
        <f t="shared" si="124"/>
        <v>0</v>
      </c>
      <c r="AS467" s="299"/>
      <c r="AT467" s="301"/>
      <c r="AU467" s="301"/>
      <c r="AV467" s="301"/>
      <c r="AW467" s="301"/>
      <c r="AX467" s="4"/>
    </row>
    <row r="468" spans="1:50" s="50" customFormat="1" ht="14.45" customHeight="1" x14ac:dyDescent="0.2">
      <c r="A468" s="441">
        <v>467</v>
      </c>
      <c r="B468" s="255"/>
      <c r="C468" s="256"/>
      <c r="D468" s="257"/>
      <c r="E468" s="302"/>
      <c r="F468" s="90"/>
      <c r="G468" s="47">
        <v>30</v>
      </c>
      <c r="H468" s="270" t="s">
        <v>1741</v>
      </c>
      <c r="I468" s="256">
        <v>9831</v>
      </c>
      <c r="J468" s="417"/>
      <c r="K468" s="410"/>
      <c r="L468" s="410"/>
      <c r="M468" s="90" t="s">
        <v>1770</v>
      </c>
      <c r="N468" s="90"/>
      <c r="O468" s="263" t="s">
        <v>276</v>
      </c>
      <c r="P468" s="90" t="s">
        <v>10</v>
      </c>
      <c r="Q468" s="264"/>
      <c r="R468" s="296"/>
      <c r="S468" s="296"/>
      <c r="T468" s="296"/>
      <c r="U468" s="296"/>
      <c r="V468" s="450">
        <v>12</v>
      </c>
      <c r="W468" s="296"/>
      <c r="X468" s="296"/>
      <c r="Y468" s="449">
        <v>25.1</v>
      </c>
      <c r="Z468" s="296">
        <f>'SKLOP C'!J29</f>
        <v>0</v>
      </c>
      <c r="AA468" s="296"/>
      <c r="AB468" s="296"/>
      <c r="AC468" s="296"/>
      <c r="AD468" s="296"/>
      <c r="AE468" s="296"/>
      <c r="AF468" s="296">
        <v>1</v>
      </c>
      <c r="AG468" s="449">
        <f t="shared" si="126"/>
        <v>25.1</v>
      </c>
      <c r="AH468" s="296">
        <f t="shared" si="121"/>
        <v>0</v>
      </c>
      <c r="AI468" s="327"/>
      <c r="AJ468" s="296"/>
      <c r="AK468" s="327"/>
      <c r="AL468" s="460">
        <f t="shared" si="123"/>
        <v>301.20000000000005</v>
      </c>
      <c r="AM468" s="480"/>
      <c r="AN468" s="299"/>
      <c r="AO468" s="299"/>
      <c r="AP468" s="299"/>
      <c r="AQ468" s="299"/>
      <c r="AR468" s="470">
        <f t="shared" si="124"/>
        <v>0</v>
      </c>
      <c r="AS468" s="299"/>
      <c r="AT468" s="301"/>
      <c r="AU468" s="301"/>
      <c r="AV468" s="301"/>
      <c r="AW468" s="301"/>
      <c r="AX468" s="4"/>
    </row>
    <row r="469" spans="1:50" s="50" customFormat="1" ht="14.45" customHeight="1" x14ac:dyDescent="0.2">
      <c r="A469" s="297">
        <v>468</v>
      </c>
      <c r="B469" s="255">
        <v>448</v>
      </c>
      <c r="C469" s="256">
        <v>292</v>
      </c>
      <c r="D469" s="257">
        <v>380</v>
      </c>
      <c r="E469" s="258"/>
      <c r="F469" s="259" t="s">
        <v>281</v>
      </c>
      <c r="G469" s="47">
        <v>31</v>
      </c>
      <c r="H469" s="47" t="s">
        <v>636</v>
      </c>
      <c r="I469" s="303">
        <v>2480</v>
      </c>
      <c r="J469" s="424" t="s">
        <v>1416</v>
      </c>
      <c r="K469" s="439">
        <v>0</v>
      </c>
      <c r="L469" s="439"/>
      <c r="M469" s="90" t="s">
        <v>1300</v>
      </c>
      <c r="N469" s="259"/>
      <c r="O469" s="263" t="s">
        <v>276</v>
      </c>
      <c r="P469" s="90" t="s">
        <v>15</v>
      </c>
      <c r="Q469" s="264"/>
      <c r="R469" s="296">
        <v>10</v>
      </c>
      <c r="S469" s="296">
        <f t="shared" ref="S469:S493" si="127">R469+Q469/2</f>
        <v>10</v>
      </c>
      <c r="T469" s="296">
        <f t="shared" ref="T469:T493" si="128">ROUND(S469,0)</f>
        <v>10</v>
      </c>
      <c r="U469" s="296">
        <v>13</v>
      </c>
      <c r="V469" s="296">
        <v>13</v>
      </c>
      <c r="W469" s="296">
        <v>22.793000000000003</v>
      </c>
      <c r="X469" s="296">
        <v>14.174999999999997</v>
      </c>
      <c r="Y469" s="398">
        <v>11.475000000000001</v>
      </c>
      <c r="Z469" s="296">
        <f>'SKLOP C'!J30</f>
        <v>0</v>
      </c>
      <c r="AA469" s="296">
        <v>22.793000000000003</v>
      </c>
      <c r="AB469" s="296">
        <v>1.4</v>
      </c>
      <c r="AC469" s="296">
        <f t="shared" ref="AC469:AC493" si="129">ROUND(W469*AB469,2)</f>
        <v>31.91</v>
      </c>
      <c r="AD469" s="296">
        <v>1.1000000000000001</v>
      </c>
      <c r="AE469" s="296">
        <v>15.592499999999998</v>
      </c>
      <c r="AF469" s="296">
        <v>1.1000000000000001</v>
      </c>
      <c r="AG469" s="296">
        <f t="shared" ref="AG469:AG494" si="130">Y469*AF469</f>
        <v>12.622500000000002</v>
      </c>
      <c r="AH469" s="296">
        <f t="shared" ref="AH469:AH493" si="131">Q469*AC469</f>
        <v>0</v>
      </c>
      <c r="AI469" s="327"/>
      <c r="AJ469" s="296">
        <f t="shared" ref="AJ469:AJ493" si="132">R469*AE469</f>
        <v>155.92499999999998</v>
      </c>
      <c r="AK469" s="327"/>
      <c r="AL469" s="459">
        <f t="shared" ref="AL469:AL494" si="133">V469*AG469</f>
        <v>164.09250000000003</v>
      </c>
      <c r="AM469" s="480"/>
      <c r="AN469" s="299">
        <v>70.874999999999986</v>
      </c>
      <c r="AO469" s="299"/>
      <c r="AP469" s="299">
        <v>114.75000000000001</v>
      </c>
      <c r="AQ469" s="299"/>
      <c r="AR469" s="470">
        <f t="shared" si="124"/>
        <v>0</v>
      </c>
      <c r="AS469" s="299"/>
      <c r="AT469" s="301"/>
      <c r="AU469" s="301"/>
      <c r="AV469" s="301"/>
      <c r="AW469" s="301"/>
      <c r="AX469" s="4"/>
    </row>
    <row r="470" spans="1:50" ht="14.45" customHeight="1" thickBot="1" x14ac:dyDescent="0.25">
      <c r="A470" s="297">
        <v>469</v>
      </c>
      <c r="B470" s="255">
        <v>449</v>
      </c>
      <c r="C470" s="256">
        <v>291</v>
      </c>
      <c r="D470" s="257">
        <v>379</v>
      </c>
      <c r="E470" s="258">
        <v>339</v>
      </c>
      <c r="F470" s="259" t="s">
        <v>281</v>
      </c>
      <c r="G470" s="47">
        <v>31</v>
      </c>
      <c r="H470" s="47" t="s">
        <v>636</v>
      </c>
      <c r="I470" s="303">
        <v>3886</v>
      </c>
      <c r="J470" s="424" t="s">
        <v>282</v>
      </c>
      <c r="K470" s="439">
        <v>0</v>
      </c>
      <c r="L470" s="439"/>
      <c r="M470" s="90" t="s">
        <v>283</v>
      </c>
      <c r="N470" s="259"/>
      <c r="O470" s="263" t="s">
        <v>276</v>
      </c>
      <c r="P470" s="90" t="s">
        <v>10</v>
      </c>
      <c r="Q470" s="264">
        <v>1765.3</v>
      </c>
      <c r="R470" s="296">
        <v>3530.6</v>
      </c>
      <c r="S470" s="296">
        <f t="shared" si="127"/>
        <v>4413.25</v>
      </c>
      <c r="T470" s="296">
        <f t="shared" si="128"/>
        <v>4413</v>
      </c>
      <c r="U470" s="296">
        <v>4413</v>
      </c>
      <c r="V470" s="296">
        <v>4413</v>
      </c>
      <c r="W470" s="296">
        <v>0.73140000000000005</v>
      </c>
      <c r="X470" s="296">
        <v>1.3049999999999999</v>
      </c>
      <c r="Y470" s="398">
        <v>1.0395000000000001</v>
      </c>
      <c r="Z470" s="296">
        <f>'SKLOP C'!J31</f>
        <v>0</v>
      </c>
      <c r="AA470" s="296">
        <v>0.73140000000000005</v>
      </c>
      <c r="AB470" s="296">
        <v>1.4</v>
      </c>
      <c r="AC470" s="296">
        <f t="shared" si="129"/>
        <v>1.02</v>
      </c>
      <c r="AD470" s="296">
        <v>1.1000000000000001</v>
      </c>
      <c r="AE470" s="296">
        <v>1.4355</v>
      </c>
      <c r="AF470" s="296">
        <v>1.1000000000000001</v>
      </c>
      <c r="AG470" s="296">
        <f t="shared" si="130"/>
        <v>1.1434500000000003</v>
      </c>
      <c r="AH470" s="296">
        <f t="shared" si="131"/>
        <v>1800.606</v>
      </c>
      <c r="AI470" s="327"/>
      <c r="AJ470" s="296">
        <f t="shared" si="132"/>
        <v>5068.1763000000001</v>
      </c>
      <c r="AK470" s="327"/>
      <c r="AL470" s="459">
        <f t="shared" si="133"/>
        <v>5046.0448500000011</v>
      </c>
      <c r="AM470" s="481"/>
      <c r="AN470" s="299">
        <v>2303.7165</v>
      </c>
      <c r="AO470" s="299"/>
      <c r="AP470" s="299">
        <v>3670.0587</v>
      </c>
      <c r="AQ470" s="299"/>
      <c r="AR470" s="470">
        <f t="shared" si="124"/>
        <v>0</v>
      </c>
      <c r="AS470" s="299"/>
      <c r="AT470" s="304"/>
      <c r="AU470" s="304"/>
      <c r="AV470" s="304"/>
      <c r="AW470" s="304"/>
    </row>
    <row r="471" spans="1:50" ht="14.45" customHeight="1" thickBot="1" x14ac:dyDescent="0.25">
      <c r="A471" s="297">
        <v>470</v>
      </c>
      <c r="B471" s="255">
        <v>450</v>
      </c>
      <c r="C471" s="256">
        <v>293</v>
      </c>
      <c r="D471" s="257">
        <v>381</v>
      </c>
      <c r="E471" s="258">
        <v>340</v>
      </c>
      <c r="F471" s="259" t="s">
        <v>281</v>
      </c>
      <c r="G471" s="47">
        <v>31</v>
      </c>
      <c r="H471" s="47" t="s">
        <v>636</v>
      </c>
      <c r="I471" s="303">
        <v>3887</v>
      </c>
      <c r="J471" s="424" t="s">
        <v>284</v>
      </c>
      <c r="K471" s="439">
        <v>0</v>
      </c>
      <c r="L471" s="439"/>
      <c r="M471" s="90" t="s">
        <v>285</v>
      </c>
      <c r="N471" s="259"/>
      <c r="O471" s="263" t="s">
        <v>276</v>
      </c>
      <c r="P471" s="90" t="s">
        <v>10</v>
      </c>
      <c r="Q471" s="274">
        <v>256</v>
      </c>
      <c r="R471" s="296">
        <v>512</v>
      </c>
      <c r="S471" s="296">
        <f t="shared" si="127"/>
        <v>640</v>
      </c>
      <c r="T471" s="296">
        <f t="shared" si="128"/>
        <v>640</v>
      </c>
      <c r="U471" s="296">
        <v>640</v>
      </c>
      <c r="V471" s="296">
        <v>640</v>
      </c>
      <c r="W471" s="296">
        <v>1.127</v>
      </c>
      <c r="X471" s="345">
        <v>2.0385</v>
      </c>
      <c r="Y471" s="398">
        <v>1.6605000000000001</v>
      </c>
      <c r="Z471" s="296">
        <f>'SKLOP C'!J32</f>
        <v>0</v>
      </c>
      <c r="AA471" s="296">
        <v>1.127</v>
      </c>
      <c r="AB471" s="296">
        <v>1.4</v>
      </c>
      <c r="AC471" s="296">
        <f t="shared" si="129"/>
        <v>1.58</v>
      </c>
      <c r="AD471" s="296">
        <v>1.1000000000000001</v>
      </c>
      <c r="AE471" s="296">
        <v>2.2423500000000001</v>
      </c>
      <c r="AF471" s="296">
        <v>1.1000000000000001</v>
      </c>
      <c r="AG471" s="296">
        <f t="shared" si="130"/>
        <v>1.8265500000000003</v>
      </c>
      <c r="AH471" s="345">
        <f t="shared" si="131"/>
        <v>404.48</v>
      </c>
      <c r="AI471" s="363">
        <f>SUM(AH448:AH471)</f>
        <v>55513.714500000002</v>
      </c>
      <c r="AJ471" s="296">
        <f t="shared" si="132"/>
        <v>1148.0832</v>
      </c>
      <c r="AK471" s="328">
        <f>SUM(AJ448:AJ471)</f>
        <v>123223.19856</v>
      </c>
      <c r="AL471" s="459">
        <f t="shared" si="133"/>
        <v>1168.9920000000002</v>
      </c>
      <c r="AM471" s="328">
        <f>SUM(AL448:AL471)</f>
        <v>127103.69475000001</v>
      </c>
      <c r="AN471" s="298">
        <v>521.85599999999999</v>
      </c>
      <c r="AO471" s="328">
        <f>SUM(AN448:AN471)</f>
        <v>56010.544799999996</v>
      </c>
      <c r="AP471" s="391">
        <v>850.17600000000004</v>
      </c>
      <c r="AQ471" s="328">
        <v>83609.419049999997</v>
      </c>
      <c r="AR471" s="470">
        <f t="shared" si="124"/>
        <v>0</v>
      </c>
      <c r="AS471" s="339">
        <f>SUM(AR448:AR471)</f>
        <v>0</v>
      </c>
      <c r="AT471" s="305"/>
      <c r="AU471" s="305"/>
      <c r="AV471" s="305"/>
      <c r="AW471" s="305"/>
    </row>
    <row r="472" spans="1:50" ht="14.45" customHeight="1" x14ac:dyDescent="0.2">
      <c r="A472" s="306">
        <v>471</v>
      </c>
      <c r="B472" s="255">
        <v>452</v>
      </c>
      <c r="C472" s="256">
        <v>295</v>
      </c>
      <c r="D472" s="257">
        <v>383</v>
      </c>
      <c r="E472" s="258">
        <v>421</v>
      </c>
      <c r="F472" s="259" t="s">
        <v>45</v>
      </c>
      <c r="G472" s="47">
        <v>32</v>
      </c>
      <c r="H472" s="47" t="s">
        <v>646</v>
      </c>
      <c r="I472" s="303">
        <v>3434</v>
      </c>
      <c r="J472" s="424" t="s">
        <v>407</v>
      </c>
      <c r="K472" s="440">
        <v>0</v>
      </c>
      <c r="L472" s="440"/>
      <c r="M472" s="90" t="s">
        <v>408</v>
      </c>
      <c r="N472" s="259"/>
      <c r="O472" s="259" t="s">
        <v>157</v>
      </c>
      <c r="P472" s="90" t="s">
        <v>15</v>
      </c>
      <c r="Q472" s="274">
        <v>4</v>
      </c>
      <c r="R472" s="307">
        <v>8</v>
      </c>
      <c r="S472" s="307">
        <f t="shared" si="127"/>
        <v>10</v>
      </c>
      <c r="T472" s="307">
        <f t="shared" si="128"/>
        <v>10</v>
      </c>
      <c r="U472" s="307">
        <v>10</v>
      </c>
      <c r="V472" s="307">
        <v>10</v>
      </c>
      <c r="W472" s="307">
        <v>71.613180000000014</v>
      </c>
      <c r="X472" s="307">
        <v>95.355199999999996</v>
      </c>
      <c r="Y472" s="383">
        <v>99.942400000000006</v>
      </c>
      <c r="Z472" s="307">
        <f>'SKLOP D'!J9</f>
        <v>0</v>
      </c>
      <c r="AA472" s="307">
        <v>71.613180000000014</v>
      </c>
      <c r="AB472" s="307">
        <v>1.3</v>
      </c>
      <c r="AC472" s="307">
        <f t="shared" si="129"/>
        <v>93.1</v>
      </c>
      <c r="AD472" s="307">
        <v>1.1000000000000001</v>
      </c>
      <c r="AE472" s="307">
        <v>104.89072</v>
      </c>
      <c r="AF472" s="307">
        <v>1.1000000000000001</v>
      </c>
      <c r="AG472" s="307">
        <f t="shared" si="130"/>
        <v>109.93664000000001</v>
      </c>
      <c r="AH472" s="307">
        <f t="shared" si="131"/>
        <v>372.4</v>
      </c>
      <c r="AI472" s="329"/>
      <c r="AJ472" s="307">
        <f t="shared" si="132"/>
        <v>839.12576000000001</v>
      </c>
      <c r="AK472" s="329"/>
      <c r="AL472" s="461">
        <f t="shared" si="133"/>
        <v>1099.3664000000001</v>
      </c>
      <c r="AM472" s="482"/>
      <c r="AN472" s="309">
        <v>381.42079999999999</v>
      </c>
      <c r="AO472" s="309"/>
      <c r="AP472" s="309">
        <v>799.53920000000005</v>
      </c>
      <c r="AQ472" s="309"/>
      <c r="AR472" s="471">
        <f t="shared" ref="AR472:AR501" si="134">V472*Z472</f>
        <v>0</v>
      </c>
      <c r="AS472" s="309"/>
      <c r="AT472" s="310"/>
      <c r="AU472" s="263"/>
      <c r="AV472" s="263"/>
      <c r="AW472" s="263"/>
    </row>
    <row r="473" spans="1:50" ht="14.45" customHeight="1" x14ac:dyDescent="0.2">
      <c r="A473" s="306">
        <v>472</v>
      </c>
      <c r="B473" s="255">
        <v>453</v>
      </c>
      <c r="C473" s="256">
        <v>296</v>
      </c>
      <c r="D473" s="257">
        <v>384</v>
      </c>
      <c r="E473" s="258">
        <v>422</v>
      </c>
      <c r="F473" s="259" t="s">
        <v>45</v>
      </c>
      <c r="G473" s="47">
        <v>32</v>
      </c>
      <c r="H473" s="47" t="s">
        <v>646</v>
      </c>
      <c r="I473" s="303">
        <v>3435</v>
      </c>
      <c r="J473" s="424" t="s">
        <v>409</v>
      </c>
      <c r="K473" s="440">
        <v>0</v>
      </c>
      <c r="L473" s="440"/>
      <c r="M473" s="90" t="s">
        <v>410</v>
      </c>
      <c r="N473" s="259"/>
      <c r="O473" s="259" t="s">
        <v>157</v>
      </c>
      <c r="P473" s="90" t="s">
        <v>15</v>
      </c>
      <c r="Q473" s="264">
        <v>2</v>
      </c>
      <c r="R473" s="307">
        <v>4</v>
      </c>
      <c r="S473" s="307">
        <f t="shared" si="127"/>
        <v>5</v>
      </c>
      <c r="T473" s="307">
        <f t="shared" si="128"/>
        <v>5</v>
      </c>
      <c r="U473" s="307">
        <v>5</v>
      </c>
      <c r="V473" s="307">
        <v>5</v>
      </c>
      <c r="W473" s="307">
        <v>66.855671999999998</v>
      </c>
      <c r="X473" s="307">
        <v>97.113799999999998</v>
      </c>
      <c r="Y473" s="383">
        <v>101.79679999999999</v>
      </c>
      <c r="Z473" s="307">
        <f>'SKLOP D'!J10</f>
        <v>0</v>
      </c>
      <c r="AA473" s="307">
        <v>66.855671999999998</v>
      </c>
      <c r="AB473" s="307">
        <v>1.3</v>
      </c>
      <c r="AC473" s="307">
        <f t="shared" si="129"/>
        <v>86.91</v>
      </c>
      <c r="AD473" s="307">
        <v>1.1000000000000001</v>
      </c>
      <c r="AE473" s="307">
        <v>106.82518</v>
      </c>
      <c r="AF473" s="307">
        <v>1.1000000000000001</v>
      </c>
      <c r="AG473" s="307">
        <f t="shared" si="130"/>
        <v>111.97648</v>
      </c>
      <c r="AH473" s="307">
        <f t="shared" si="131"/>
        <v>173.82</v>
      </c>
      <c r="AI473" s="329"/>
      <c r="AJ473" s="307">
        <f t="shared" si="132"/>
        <v>427.30072000000001</v>
      </c>
      <c r="AK473" s="329"/>
      <c r="AL473" s="461">
        <f t="shared" si="133"/>
        <v>559.88239999999996</v>
      </c>
      <c r="AM473" s="483"/>
      <c r="AN473" s="309">
        <v>194.2276</v>
      </c>
      <c r="AO473" s="309"/>
      <c r="AP473" s="309">
        <v>407.18719999999996</v>
      </c>
      <c r="AQ473" s="309"/>
      <c r="AR473" s="471">
        <f t="shared" si="134"/>
        <v>0</v>
      </c>
      <c r="AS473" s="309"/>
      <c r="AT473" s="310"/>
      <c r="AU473" s="263"/>
      <c r="AV473" s="263"/>
      <c r="AW473" s="263"/>
    </row>
    <row r="474" spans="1:50" ht="14.45" customHeight="1" x14ac:dyDescent="0.2">
      <c r="A474" s="306">
        <v>473</v>
      </c>
      <c r="B474" s="255">
        <v>454</v>
      </c>
      <c r="C474" s="256">
        <v>297</v>
      </c>
      <c r="D474" s="257">
        <v>385</v>
      </c>
      <c r="E474" s="258">
        <v>423</v>
      </c>
      <c r="F474" s="259" t="s">
        <v>45</v>
      </c>
      <c r="G474" s="47">
        <v>32</v>
      </c>
      <c r="H474" s="47" t="s">
        <v>646</v>
      </c>
      <c r="I474" s="303">
        <v>3437</v>
      </c>
      <c r="J474" s="424" t="s">
        <v>411</v>
      </c>
      <c r="K474" s="440">
        <v>0</v>
      </c>
      <c r="L474" s="440"/>
      <c r="M474" s="90" t="s">
        <v>412</v>
      </c>
      <c r="N474" s="259"/>
      <c r="O474" s="259" t="s">
        <v>157</v>
      </c>
      <c r="P474" s="90" t="s">
        <v>15</v>
      </c>
      <c r="Q474" s="264">
        <v>21</v>
      </c>
      <c r="R474" s="307">
        <v>42</v>
      </c>
      <c r="S474" s="307">
        <f t="shared" si="127"/>
        <v>52.5</v>
      </c>
      <c r="T474" s="307">
        <f t="shared" si="128"/>
        <v>53</v>
      </c>
      <c r="U474" s="307">
        <v>53</v>
      </c>
      <c r="V474" s="307">
        <v>53</v>
      </c>
      <c r="W474" s="307">
        <v>72.855540000000005</v>
      </c>
      <c r="X474" s="307">
        <v>97.113799999999998</v>
      </c>
      <c r="Y474" s="383">
        <v>101.98</v>
      </c>
      <c r="Z474" s="307">
        <f>'SKLOP D'!J11</f>
        <v>0</v>
      </c>
      <c r="AA474" s="307">
        <v>72.855540000000005</v>
      </c>
      <c r="AB474" s="307">
        <v>1.3</v>
      </c>
      <c r="AC474" s="307">
        <f t="shared" si="129"/>
        <v>94.71</v>
      </c>
      <c r="AD474" s="307">
        <v>1.1000000000000001</v>
      </c>
      <c r="AE474" s="307">
        <v>106.82518</v>
      </c>
      <c r="AF474" s="307">
        <v>1.1000000000000001</v>
      </c>
      <c r="AG474" s="307">
        <f t="shared" si="130"/>
        <v>112.17800000000001</v>
      </c>
      <c r="AH474" s="307">
        <f t="shared" si="131"/>
        <v>1988.9099999999999</v>
      </c>
      <c r="AI474" s="329"/>
      <c r="AJ474" s="307">
        <f t="shared" si="132"/>
        <v>4486.6575600000006</v>
      </c>
      <c r="AK474" s="329"/>
      <c r="AL474" s="461">
        <f t="shared" si="133"/>
        <v>5945.4340000000002</v>
      </c>
      <c r="AM474" s="483"/>
      <c r="AN474" s="309">
        <v>2039.3897999999999</v>
      </c>
      <c r="AO474" s="309"/>
      <c r="AP474" s="309">
        <v>4283.16</v>
      </c>
      <c r="AQ474" s="309"/>
      <c r="AR474" s="471">
        <f t="shared" si="134"/>
        <v>0</v>
      </c>
      <c r="AS474" s="309"/>
      <c r="AT474" s="310"/>
      <c r="AU474" s="263"/>
      <c r="AV474" s="263"/>
      <c r="AW474" s="263"/>
    </row>
    <row r="475" spans="1:50" ht="14.45" customHeight="1" x14ac:dyDescent="0.2">
      <c r="A475" s="306">
        <v>474</v>
      </c>
      <c r="B475" s="255">
        <v>455</v>
      </c>
      <c r="C475" s="256">
        <v>298</v>
      </c>
      <c r="D475" s="257">
        <v>386</v>
      </c>
      <c r="E475" s="258">
        <v>424</v>
      </c>
      <c r="F475" s="259" t="s">
        <v>45</v>
      </c>
      <c r="G475" s="47">
        <v>32</v>
      </c>
      <c r="H475" s="47" t="s">
        <v>646</v>
      </c>
      <c r="I475" s="303">
        <v>3439</v>
      </c>
      <c r="J475" s="424" t="s">
        <v>413</v>
      </c>
      <c r="K475" s="440">
        <v>0</v>
      </c>
      <c r="L475" s="440"/>
      <c r="M475" s="90" t="s">
        <v>414</v>
      </c>
      <c r="N475" s="259"/>
      <c r="O475" s="259" t="s">
        <v>157</v>
      </c>
      <c r="P475" s="90" t="s">
        <v>15</v>
      </c>
      <c r="Q475" s="264">
        <v>9</v>
      </c>
      <c r="R475" s="307">
        <v>18</v>
      </c>
      <c r="S475" s="307">
        <f t="shared" si="127"/>
        <v>22.5</v>
      </c>
      <c r="T475" s="307">
        <f t="shared" si="128"/>
        <v>23</v>
      </c>
      <c r="U475" s="307">
        <v>23</v>
      </c>
      <c r="V475" s="307">
        <v>23</v>
      </c>
      <c r="W475" s="307">
        <v>74.09790000000001</v>
      </c>
      <c r="X475" s="307">
        <v>98.676999999999992</v>
      </c>
      <c r="Y475" s="383">
        <v>103.52</v>
      </c>
      <c r="Z475" s="307">
        <f>'SKLOP D'!J12</f>
        <v>0</v>
      </c>
      <c r="AA475" s="307">
        <v>74.09790000000001</v>
      </c>
      <c r="AB475" s="307">
        <v>1.3</v>
      </c>
      <c r="AC475" s="307">
        <f t="shared" si="129"/>
        <v>96.33</v>
      </c>
      <c r="AD475" s="307">
        <v>1.1000000000000001</v>
      </c>
      <c r="AE475" s="307">
        <v>108.54470000000001</v>
      </c>
      <c r="AF475" s="307">
        <v>1.1000000000000001</v>
      </c>
      <c r="AG475" s="307">
        <f t="shared" si="130"/>
        <v>113.872</v>
      </c>
      <c r="AH475" s="307">
        <f t="shared" si="131"/>
        <v>866.97</v>
      </c>
      <c r="AI475" s="329"/>
      <c r="AJ475" s="307">
        <f t="shared" si="132"/>
        <v>1953.8046000000002</v>
      </c>
      <c r="AK475" s="329"/>
      <c r="AL475" s="461">
        <f t="shared" si="133"/>
        <v>2619.056</v>
      </c>
      <c r="AM475" s="483"/>
      <c r="AN475" s="309">
        <v>888.09299999999996</v>
      </c>
      <c r="AO475" s="309"/>
      <c r="AP475" s="309">
        <v>1863.36</v>
      </c>
      <c r="AQ475" s="309"/>
      <c r="AR475" s="471">
        <f t="shared" si="134"/>
        <v>0</v>
      </c>
      <c r="AS475" s="309"/>
      <c r="AT475" s="310"/>
      <c r="AU475" s="263"/>
      <c r="AV475" s="263"/>
      <c r="AW475" s="263"/>
    </row>
    <row r="476" spans="1:50" ht="14.45" customHeight="1" x14ac:dyDescent="0.2">
      <c r="A476" s="306">
        <v>475</v>
      </c>
      <c r="B476" s="255">
        <v>456</v>
      </c>
      <c r="C476" s="256">
        <v>299</v>
      </c>
      <c r="D476" s="257">
        <v>387</v>
      </c>
      <c r="E476" s="258">
        <v>425</v>
      </c>
      <c r="F476" s="259" t="s">
        <v>45</v>
      </c>
      <c r="G476" s="47">
        <v>32</v>
      </c>
      <c r="H476" s="47" t="s">
        <v>646</v>
      </c>
      <c r="I476" s="303">
        <v>3440</v>
      </c>
      <c r="J476" s="424" t="s">
        <v>415</v>
      </c>
      <c r="K476" s="440">
        <v>0</v>
      </c>
      <c r="L476" s="440"/>
      <c r="M476" s="90" t="s">
        <v>416</v>
      </c>
      <c r="N476" s="259"/>
      <c r="O476" s="259" t="s">
        <v>157</v>
      </c>
      <c r="P476" s="90" t="s">
        <v>15</v>
      </c>
      <c r="Q476" s="264">
        <v>18</v>
      </c>
      <c r="R476" s="307">
        <v>36</v>
      </c>
      <c r="S476" s="307">
        <f t="shared" si="127"/>
        <v>45</v>
      </c>
      <c r="T476" s="307">
        <f t="shared" si="128"/>
        <v>45</v>
      </c>
      <c r="U476" s="307">
        <v>45</v>
      </c>
      <c r="V476" s="307">
        <v>45</v>
      </c>
      <c r="W476" s="307">
        <v>74.99260799999999</v>
      </c>
      <c r="X476" s="307">
        <v>103.65969999999999</v>
      </c>
      <c r="Y476" s="383">
        <v>108.6288</v>
      </c>
      <c r="Z476" s="307">
        <f>'SKLOP D'!J13</f>
        <v>0</v>
      </c>
      <c r="AA476" s="307">
        <v>74.99260799999999</v>
      </c>
      <c r="AB476" s="307">
        <v>1.3</v>
      </c>
      <c r="AC476" s="307">
        <f t="shared" si="129"/>
        <v>97.49</v>
      </c>
      <c r="AD476" s="307">
        <v>1.1000000000000001</v>
      </c>
      <c r="AE476" s="307">
        <v>114.02566999999999</v>
      </c>
      <c r="AF476" s="307">
        <v>1.1000000000000001</v>
      </c>
      <c r="AG476" s="307">
        <f t="shared" si="130"/>
        <v>119.49168</v>
      </c>
      <c r="AH476" s="307">
        <f t="shared" si="131"/>
        <v>1754.82</v>
      </c>
      <c r="AI476" s="329"/>
      <c r="AJ476" s="307">
        <f t="shared" si="132"/>
        <v>4104.9241199999997</v>
      </c>
      <c r="AK476" s="329"/>
      <c r="AL476" s="461">
        <f t="shared" si="133"/>
        <v>5377.1256000000003</v>
      </c>
      <c r="AM476" s="483"/>
      <c r="AN476" s="309">
        <v>1865.8745999999996</v>
      </c>
      <c r="AO476" s="309"/>
      <c r="AP476" s="309">
        <v>3910.6367999999998</v>
      </c>
      <c r="AQ476" s="309"/>
      <c r="AR476" s="471">
        <f t="shared" si="134"/>
        <v>0</v>
      </c>
      <c r="AS476" s="309"/>
      <c r="AT476" s="310"/>
      <c r="AU476" s="263"/>
      <c r="AV476" s="263"/>
      <c r="AW476" s="263"/>
    </row>
    <row r="477" spans="1:50" ht="14.45" customHeight="1" x14ac:dyDescent="0.2">
      <c r="A477" s="306">
        <v>476</v>
      </c>
      <c r="B477" s="255">
        <v>457</v>
      </c>
      <c r="C477" s="256"/>
      <c r="D477" s="257">
        <v>388</v>
      </c>
      <c r="E477" s="258"/>
      <c r="F477" s="263" t="s">
        <v>45</v>
      </c>
      <c r="G477" s="47">
        <v>32</v>
      </c>
      <c r="H477" s="47" t="s">
        <v>646</v>
      </c>
      <c r="I477" s="435">
        <v>3442</v>
      </c>
      <c r="J477" s="424">
        <v>200400600</v>
      </c>
      <c r="K477" s="440">
        <v>0</v>
      </c>
      <c r="L477" s="440"/>
      <c r="M477" s="436" t="s">
        <v>1473</v>
      </c>
      <c r="N477" s="259"/>
      <c r="O477" s="259" t="s">
        <v>157</v>
      </c>
      <c r="P477" s="90" t="s">
        <v>15</v>
      </c>
      <c r="Q477" s="274">
        <v>3</v>
      </c>
      <c r="R477" s="307">
        <v>6</v>
      </c>
      <c r="S477" s="307">
        <f t="shared" si="127"/>
        <v>7.5</v>
      </c>
      <c r="T477" s="307">
        <f t="shared" si="128"/>
        <v>8</v>
      </c>
      <c r="U477" s="307">
        <v>8</v>
      </c>
      <c r="V477" s="307">
        <v>8</v>
      </c>
      <c r="W477" s="307">
        <v>76.019903999999997</v>
      </c>
      <c r="X477" s="307">
        <v>104.8321</v>
      </c>
      <c r="Y477" s="383">
        <v>109.8976</v>
      </c>
      <c r="Z477" s="307">
        <f>'SKLOP D'!J14</f>
        <v>0</v>
      </c>
      <c r="AA477" s="307">
        <v>76.019903999999997</v>
      </c>
      <c r="AB477" s="307">
        <v>1.3</v>
      </c>
      <c r="AC477" s="307">
        <f t="shared" si="129"/>
        <v>98.83</v>
      </c>
      <c r="AD477" s="307">
        <v>1.1000000000000001</v>
      </c>
      <c r="AE477" s="307">
        <v>115.31531000000001</v>
      </c>
      <c r="AF477" s="307">
        <v>1.1000000000000001</v>
      </c>
      <c r="AG477" s="307">
        <f t="shared" si="130"/>
        <v>120.88736</v>
      </c>
      <c r="AH477" s="307">
        <f t="shared" si="131"/>
        <v>296.49</v>
      </c>
      <c r="AI477" s="329"/>
      <c r="AJ477" s="307">
        <f t="shared" si="132"/>
        <v>691.89186000000007</v>
      </c>
      <c r="AK477" s="329"/>
      <c r="AL477" s="461">
        <f t="shared" si="133"/>
        <v>967.09888000000001</v>
      </c>
      <c r="AM477" s="483"/>
      <c r="AN477" s="309">
        <v>314.49630000000002</v>
      </c>
      <c r="AO477" s="309"/>
      <c r="AP477" s="309">
        <v>659.38559999999995</v>
      </c>
      <c r="AQ477" s="309"/>
      <c r="AR477" s="471">
        <f t="shared" si="134"/>
        <v>0</v>
      </c>
      <c r="AS477" s="309"/>
      <c r="AT477" s="310"/>
      <c r="AU477" s="263"/>
      <c r="AV477" s="263"/>
      <c r="AW477" s="263"/>
    </row>
    <row r="478" spans="1:50" ht="14.45" customHeight="1" x14ac:dyDescent="0.2">
      <c r="A478" s="306">
        <v>477</v>
      </c>
      <c r="B478" s="255">
        <v>458</v>
      </c>
      <c r="C478" s="256">
        <v>300</v>
      </c>
      <c r="D478" s="257">
        <v>389</v>
      </c>
      <c r="E478" s="258">
        <v>426</v>
      </c>
      <c r="F478" s="259" t="s">
        <v>45</v>
      </c>
      <c r="G478" s="47">
        <v>32</v>
      </c>
      <c r="H478" s="47" t="s">
        <v>646</v>
      </c>
      <c r="I478" s="303">
        <v>3444</v>
      </c>
      <c r="J478" s="424" t="s">
        <v>417</v>
      </c>
      <c r="K478" s="440">
        <v>0</v>
      </c>
      <c r="L478" s="440"/>
      <c r="M478" s="90" t="s">
        <v>418</v>
      </c>
      <c r="N478" s="259"/>
      <c r="O478" s="259" t="s">
        <v>157</v>
      </c>
      <c r="P478" s="90" t="s">
        <v>15</v>
      </c>
      <c r="Q478" s="264">
        <v>1</v>
      </c>
      <c r="R478" s="307">
        <v>2</v>
      </c>
      <c r="S478" s="307">
        <f t="shared" si="127"/>
        <v>2.5</v>
      </c>
      <c r="T478" s="307">
        <f t="shared" si="128"/>
        <v>3</v>
      </c>
      <c r="U478" s="307">
        <v>3</v>
      </c>
      <c r="V478" s="307">
        <v>3</v>
      </c>
      <c r="W478" s="307">
        <v>74.103120000000004</v>
      </c>
      <c r="X478" s="307">
        <v>107.47</v>
      </c>
      <c r="Y478" s="383">
        <v>112.63040000000001</v>
      </c>
      <c r="Z478" s="307">
        <f>'SKLOP D'!J15</f>
        <v>0</v>
      </c>
      <c r="AA478" s="307">
        <v>74.103120000000004</v>
      </c>
      <c r="AB478" s="307">
        <v>1.3</v>
      </c>
      <c r="AC478" s="307">
        <f t="shared" si="129"/>
        <v>96.33</v>
      </c>
      <c r="AD478" s="307">
        <v>1.1000000000000001</v>
      </c>
      <c r="AE478" s="307">
        <v>118.21700000000001</v>
      </c>
      <c r="AF478" s="307">
        <v>1.1000000000000001</v>
      </c>
      <c r="AG478" s="307">
        <f t="shared" si="130"/>
        <v>123.89344000000003</v>
      </c>
      <c r="AH478" s="307">
        <f t="shared" si="131"/>
        <v>96.33</v>
      </c>
      <c r="AI478" s="329"/>
      <c r="AJ478" s="307">
        <f t="shared" si="132"/>
        <v>236.43400000000003</v>
      </c>
      <c r="AK478" s="329"/>
      <c r="AL478" s="461">
        <f t="shared" si="133"/>
        <v>371.68032000000005</v>
      </c>
      <c r="AM478" s="483"/>
      <c r="AN478" s="309">
        <v>107.47</v>
      </c>
      <c r="AO478" s="309"/>
      <c r="AP478" s="309">
        <v>225.26080000000002</v>
      </c>
      <c r="AQ478" s="309"/>
      <c r="AR478" s="471">
        <f t="shared" si="134"/>
        <v>0</v>
      </c>
      <c r="AS478" s="309"/>
      <c r="AT478" s="310"/>
      <c r="AU478" s="263"/>
      <c r="AV478" s="263"/>
      <c r="AW478" s="263"/>
    </row>
    <row r="479" spans="1:50" ht="14.45" customHeight="1" x14ac:dyDescent="0.2">
      <c r="A479" s="306">
        <v>478</v>
      </c>
      <c r="B479" s="255">
        <v>459</v>
      </c>
      <c r="C479" s="256"/>
      <c r="D479" s="257">
        <v>390</v>
      </c>
      <c r="E479" s="258"/>
      <c r="F479" s="263" t="s">
        <v>45</v>
      </c>
      <c r="G479" s="47">
        <v>32</v>
      </c>
      <c r="H479" s="47" t="s">
        <v>646</v>
      </c>
      <c r="I479" s="435">
        <v>3446</v>
      </c>
      <c r="J479" s="276">
        <v>200401000</v>
      </c>
      <c r="K479" s="440">
        <v>0</v>
      </c>
      <c r="L479" s="440"/>
      <c r="M479" s="436" t="s">
        <v>1474</v>
      </c>
      <c r="N479" s="259"/>
      <c r="O479" s="259" t="s">
        <v>157</v>
      </c>
      <c r="P479" s="90" t="s">
        <v>15</v>
      </c>
      <c r="Q479" s="274">
        <v>3</v>
      </c>
      <c r="R479" s="307">
        <v>6</v>
      </c>
      <c r="S479" s="307">
        <f t="shared" si="127"/>
        <v>7.5</v>
      </c>
      <c r="T479" s="307">
        <f t="shared" si="128"/>
        <v>8</v>
      </c>
      <c r="U479" s="307">
        <v>8</v>
      </c>
      <c r="V479" s="307">
        <v>8</v>
      </c>
      <c r="W479" s="307">
        <v>89.819496000000001</v>
      </c>
      <c r="X479" s="307">
        <v>130.42949999999999</v>
      </c>
      <c r="Y479" s="383">
        <v>136.63999999999999</v>
      </c>
      <c r="Z479" s="307">
        <f>'SKLOP D'!J16</f>
        <v>0</v>
      </c>
      <c r="AA479" s="307">
        <v>89.819496000000001</v>
      </c>
      <c r="AB479" s="307">
        <v>1.3</v>
      </c>
      <c r="AC479" s="307">
        <f t="shared" si="129"/>
        <v>116.77</v>
      </c>
      <c r="AD479" s="307">
        <v>1.1000000000000001</v>
      </c>
      <c r="AE479" s="307">
        <v>143.47245000000001</v>
      </c>
      <c r="AF479" s="307">
        <v>1.1000000000000001</v>
      </c>
      <c r="AG479" s="307">
        <f t="shared" si="130"/>
        <v>150.304</v>
      </c>
      <c r="AH479" s="307">
        <f t="shared" si="131"/>
        <v>350.31</v>
      </c>
      <c r="AI479" s="329"/>
      <c r="AJ479" s="307">
        <f t="shared" si="132"/>
        <v>860.83470000000011</v>
      </c>
      <c r="AK479" s="329"/>
      <c r="AL479" s="461">
        <f t="shared" si="133"/>
        <v>1202.432</v>
      </c>
      <c r="AM479" s="483"/>
      <c r="AN479" s="309">
        <v>391.2885</v>
      </c>
      <c r="AO479" s="309"/>
      <c r="AP479" s="309">
        <v>819.83999999999992</v>
      </c>
      <c r="AQ479" s="309"/>
      <c r="AR479" s="471">
        <f t="shared" si="134"/>
        <v>0</v>
      </c>
      <c r="AS479" s="309"/>
      <c r="AT479" s="310"/>
      <c r="AU479" s="263"/>
      <c r="AV479" s="263"/>
      <c r="AW479" s="263"/>
    </row>
    <row r="480" spans="1:50" ht="14.45" customHeight="1" x14ac:dyDescent="0.2">
      <c r="A480" s="306">
        <v>479</v>
      </c>
      <c r="B480" s="255">
        <v>460</v>
      </c>
      <c r="C480" s="256">
        <v>301</v>
      </c>
      <c r="D480" s="257">
        <v>391</v>
      </c>
      <c r="E480" s="258">
        <v>427</v>
      </c>
      <c r="F480" s="259" t="s">
        <v>419</v>
      </c>
      <c r="G480" s="47">
        <v>32</v>
      </c>
      <c r="H480" s="47" t="s">
        <v>646</v>
      </c>
      <c r="I480" s="303">
        <v>9077</v>
      </c>
      <c r="J480" s="424" t="s">
        <v>420</v>
      </c>
      <c r="K480" s="440">
        <v>0</v>
      </c>
      <c r="L480" s="440"/>
      <c r="M480" s="90" t="s">
        <v>421</v>
      </c>
      <c r="N480" s="259"/>
      <c r="O480" s="259" t="s">
        <v>157</v>
      </c>
      <c r="P480" s="90" t="s">
        <v>15</v>
      </c>
      <c r="Q480" s="264">
        <v>5</v>
      </c>
      <c r="R480" s="307">
        <v>10</v>
      </c>
      <c r="S480" s="307">
        <f t="shared" si="127"/>
        <v>12.5</v>
      </c>
      <c r="T480" s="307">
        <f t="shared" si="128"/>
        <v>13</v>
      </c>
      <c r="U480" s="307">
        <v>13</v>
      </c>
      <c r="V480" s="307">
        <v>13</v>
      </c>
      <c r="W480" s="307">
        <v>96.825599999999994</v>
      </c>
      <c r="X480" s="307">
        <v>133.75130000000001</v>
      </c>
      <c r="Y480" s="383">
        <v>140.15359999999998</v>
      </c>
      <c r="Z480" s="307">
        <f>'SKLOP D'!J17</f>
        <v>0</v>
      </c>
      <c r="AA480" s="307">
        <v>96.825599999999994</v>
      </c>
      <c r="AB480" s="307">
        <v>1.3</v>
      </c>
      <c r="AC480" s="307">
        <f t="shared" si="129"/>
        <v>125.87</v>
      </c>
      <c r="AD480" s="307">
        <v>1.1000000000000001</v>
      </c>
      <c r="AE480" s="307">
        <v>147.12643000000003</v>
      </c>
      <c r="AF480" s="307">
        <v>1.1000000000000001</v>
      </c>
      <c r="AG480" s="307">
        <f t="shared" si="130"/>
        <v>154.16896</v>
      </c>
      <c r="AH480" s="307">
        <f t="shared" si="131"/>
        <v>629.35</v>
      </c>
      <c r="AI480" s="329"/>
      <c r="AJ480" s="307">
        <f t="shared" si="132"/>
        <v>1471.2643000000003</v>
      </c>
      <c r="AK480" s="329"/>
      <c r="AL480" s="461">
        <f t="shared" si="133"/>
        <v>2004.1964800000001</v>
      </c>
      <c r="AM480" s="483"/>
      <c r="AN480" s="309">
        <v>668.75650000000007</v>
      </c>
      <c r="AO480" s="309"/>
      <c r="AP480" s="309">
        <v>1401.5359999999998</v>
      </c>
      <c r="AQ480" s="309"/>
      <c r="AR480" s="471">
        <f t="shared" si="134"/>
        <v>0</v>
      </c>
      <c r="AS480" s="309"/>
      <c r="AT480" s="310"/>
      <c r="AU480" s="263"/>
      <c r="AV480" s="263"/>
      <c r="AW480" s="263"/>
    </row>
    <row r="481" spans="1:49" ht="14.45" customHeight="1" x14ac:dyDescent="0.2">
      <c r="A481" s="306">
        <v>480</v>
      </c>
      <c r="B481" s="255">
        <v>461</v>
      </c>
      <c r="C481" s="256">
        <v>302</v>
      </c>
      <c r="D481" s="257">
        <v>392</v>
      </c>
      <c r="E481" s="258">
        <v>428</v>
      </c>
      <c r="F481" s="259" t="s">
        <v>419</v>
      </c>
      <c r="G481" s="47">
        <v>32</v>
      </c>
      <c r="H481" s="47" t="s">
        <v>646</v>
      </c>
      <c r="I481" s="303">
        <v>3941</v>
      </c>
      <c r="J481" s="424" t="s">
        <v>422</v>
      </c>
      <c r="K481" s="440">
        <v>0</v>
      </c>
      <c r="L481" s="440"/>
      <c r="M481" s="90" t="s">
        <v>423</v>
      </c>
      <c r="N481" s="259"/>
      <c r="O481" s="259" t="s">
        <v>157</v>
      </c>
      <c r="P481" s="90" t="s">
        <v>15</v>
      </c>
      <c r="Q481" s="264">
        <v>5</v>
      </c>
      <c r="R481" s="307">
        <v>10</v>
      </c>
      <c r="S481" s="307">
        <f t="shared" si="127"/>
        <v>12.5</v>
      </c>
      <c r="T481" s="307">
        <f t="shared" si="128"/>
        <v>13</v>
      </c>
      <c r="U481" s="307">
        <v>13</v>
      </c>
      <c r="V481" s="307">
        <v>13</v>
      </c>
      <c r="W481" s="307">
        <v>81.844200000000001</v>
      </c>
      <c r="X481" s="307">
        <v>24.229600000000001</v>
      </c>
      <c r="Y481" s="383">
        <v>118.2912</v>
      </c>
      <c r="Z481" s="307">
        <f>'SKLOP D'!J18</f>
        <v>0</v>
      </c>
      <c r="AA481" s="307">
        <v>81.844200000000001</v>
      </c>
      <c r="AB481" s="307">
        <v>1.3</v>
      </c>
      <c r="AC481" s="307">
        <f t="shared" si="129"/>
        <v>106.4</v>
      </c>
      <c r="AD481" s="307">
        <v>1.1000000000000001</v>
      </c>
      <c r="AE481" s="307">
        <v>26.652560000000005</v>
      </c>
      <c r="AF481" s="307">
        <v>1.1000000000000001</v>
      </c>
      <c r="AG481" s="307">
        <f t="shared" si="130"/>
        <v>130.12032000000002</v>
      </c>
      <c r="AH481" s="307">
        <f t="shared" si="131"/>
        <v>532</v>
      </c>
      <c r="AI481" s="329"/>
      <c r="AJ481" s="307">
        <f t="shared" si="132"/>
        <v>266.52560000000005</v>
      </c>
      <c r="AK481" s="329"/>
      <c r="AL481" s="461">
        <f t="shared" si="133"/>
        <v>1691.5641600000004</v>
      </c>
      <c r="AM481" s="483"/>
      <c r="AN481" s="309">
        <v>121.14800000000001</v>
      </c>
      <c r="AO481" s="309"/>
      <c r="AP481" s="309">
        <v>1182.912</v>
      </c>
      <c r="AQ481" s="309"/>
      <c r="AR481" s="471">
        <f t="shared" si="134"/>
        <v>0</v>
      </c>
      <c r="AS481" s="309"/>
      <c r="AT481" s="310"/>
      <c r="AU481" s="263"/>
      <c r="AV481" s="263"/>
      <c r="AW481" s="263"/>
    </row>
    <row r="482" spans="1:49" ht="14.45" customHeight="1" x14ac:dyDescent="0.2">
      <c r="A482" s="306">
        <v>481</v>
      </c>
      <c r="B482" s="255">
        <v>462</v>
      </c>
      <c r="C482" s="256">
        <v>303</v>
      </c>
      <c r="D482" s="257">
        <v>393</v>
      </c>
      <c r="E482" s="258">
        <v>429</v>
      </c>
      <c r="F482" s="259" t="s">
        <v>419</v>
      </c>
      <c r="G482" s="47">
        <v>32</v>
      </c>
      <c r="H482" s="47" t="s">
        <v>646</v>
      </c>
      <c r="I482" s="303">
        <v>3438</v>
      </c>
      <c r="J482" s="424" t="s">
        <v>424</v>
      </c>
      <c r="K482" s="440">
        <v>0</v>
      </c>
      <c r="L482" s="440"/>
      <c r="M482" s="90" t="s">
        <v>425</v>
      </c>
      <c r="N482" s="259"/>
      <c r="O482" s="259" t="s">
        <v>157</v>
      </c>
      <c r="P482" s="90" t="s">
        <v>15</v>
      </c>
      <c r="Q482" s="264">
        <v>3</v>
      </c>
      <c r="R482" s="307">
        <v>6</v>
      </c>
      <c r="S482" s="307">
        <f t="shared" si="127"/>
        <v>7.5</v>
      </c>
      <c r="T482" s="307">
        <f t="shared" si="128"/>
        <v>8</v>
      </c>
      <c r="U482" s="307">
        <v>8</v>
      </c>
      <c r="V482" s="307">
        <v>8</v>
      </c>
      <c r="W482" s="307">
        <v>82.01639999999999</v>
      </c>
      <c r="X482" s="307">
        <v>24.5227</v>
      </c>
      <c r="Y482" s="383">
        <v>118.584</v>
      </c>
      <c r="Z482" s="307">
        <f>'SKLOP D'!J19</f>
        <v>0</v>
      </c>
      <c r="AA482" s="307">
        <v>82.01639999999999</v>
      </c>
      <c r="AB482" s="307">
        <v>1.3</v>
      </c>
      <c r="AC482" s="307">
        <f t="shared" si="129"/>
        <v>106.62</v>
      </c>
      <c r="AD482" s="307">
        <v>1.1000000000000001</v>
      </c>
      <c r="AE482" s="307">
        <v>26.974970000000003</v>
      </c>
      <c r="AF482" s="307">
        <v>1.1000000000000001</v>
      </c>
      <c r="AG482" s="307">
        <f t="shared" si="130"/>
        <v>130.44240000000002</v>
      </c>
      <c r="AH482" s="307">
        <f t="shared" si="131"/>
        <v>319.86</v>
      </c>
      <c r="AI482" s="329"/>
      <c r="AJ482" s="307">
        <f t="shared" si="132"/>
        <v>161.84982000000002</v>
      </c>
      <c r="AK482" s="329"/>
      <c r="AL482" s="461">
        <f t="shared" si="133"/>
        <v>1043.5392000000002</v>
      </c>
      <c r="AM482" s="483"/>
      <c r="AN482" s="309">
        <v>73.568100000000001</v>
      </c>
      <c r="AO482" s="309"/>
      <c r="AP482" s="309">
        <v>711.50400000000002</v>
      </c>
      <c r="AQ482" s="309"/>
      <c r="AR482" s="471">
        <f t="shared" si="134"/>
        <v>0</v>
      </c>
      <c r="AS482" s="309"/>
      <c r="AT482" s="310"/>
      <c r="AU482" s="263"/>
      <c r="AV482" s="263"/>
      <c r="AW482" s="263"/>
    </row>
    <row r="483" spans="1:49" ht="14.45" customHeight="1" x14ac:dyDescent="0.2">
      <c r="A483" s="306">
        <v>482</v>
      </c>
      <c r="B483" s="255">
        <v>463</v>
      </c>
      <c r="C483" s="256">
        <v>304</v>
      </c>
      <c r="D483" s="257">
        <v>394</v>
      </c>
      <c r="E483" s="258">
        <v>430</v>
      </c>
      <c r="F483" s="259" t="s">
        <v>419</v>
      </c>
      <c r="G483" s="47">
        <v>32</v>
      </c>
      <c r="H483" s="47" t="s">
        <v>646</v>
      </c>
      <c r="I483" s="303">
        <v>3932</v>
      </c>
      <c r="J483" s="424" t="s">
        <v>426</v>
      </c>
      <c r="K483" s="440">
        <v>0</v>
      </c>
      <c r="L483" s="440"/>
      <c r="M483" s="90" t="s">
        <v>427</v>
      </c>
      <c r="N483" s="259"/>
      <c r="O483" s="259" t="s">
        <v>157</v>
      </c>
      <c r="P483" s="90" t="s">
        <v>15</v>
      </c>
      <c r="Q483" s="264">
        <v>2</v>
      </c>
      <c r="R483" s="307">
        <v>4</v>
      </c>
      <c r="S483" s="307">
        <f t="shared" si="127"/>
        <v>5</v>
      </c>
      <c r="T483" s="307">
        <f t="shared" si="128"/>
        <v>5</v>
      </c>
      <c r="U483" s="307">
        <v>5</v>
      </c>
      <c r="V483" s="307">
        <v>5</v>
      </c>
      <c r="W483" s="307">
        <v>79.56</v>
      </c>
      <c r="X483" s="307">
        <v>26.769799999999996</v>
      </c>
      <c r="Y483" s="383">
        <v>120.9264</v>
      </c>
      <c r="Z483" s="307">
        <f>'SKLOP D'!J20</f>
        <v>0</v>
      </c>
      <c r="AA483" s="307">
        <v>79.56</v>
      </c>
      <c r="AB483" s="307">
        <v>1.3</v>
      </c>
      <c r="AC483" s="307">
        <f t="shared" si="129"/>
        <v>103.43</v>
      </c>
      <c r="AD483" s="307">
        <v>1.1000000000000001</v>
      </c>
      <c r="AE483" s="307">
        <v>29.446779999999997</v>
      </c>
      <c r="AF483" s="307">
        <v>1.1000000000000001</v>
      </c>
      <c r="AG483" s="307">
        <f t="shared" si="130"/>
        <v>133.01904000000002</v>
      </c>
      <c r="AH483" s="307">
        <f t="shared" si="131"/>
        <v>206.86</v>
      </c>
      <c r="AI483" s="329"/>
      <c r="AJ483" s="307">
        <f t="shared" si="132"/>
        <v>117.78711999999999</v>
      </c>
      <c r="AK483" s="329"/>
      <c r="AL483" s="461">
        <f t="shared" si="133"/>
        <v>665.09520000000009</v>
      </c>
      <c r="AM483" s="483"/>
      <c r="AN483" s="309">
        <v>53.539599999999993</v>
      </c>
      <c r="AO483" s="309"/>
      <c r="AP483" s="309">
        <v>483.7056</v>
      </c>
      <c r="AQ483" s="309"/>
      <c r="AR483" s="471">
        <f t="shared" si="134"/>
        <v>0</v>
      </c>
      <c r="AS483" s="309"/>
      <c r="AT483" s="310"/>
      <c r="AU483" s="263"/>
      <c r="AV483" s="263"/>
      <c r="AW483" s="263"/>
    </row>
    <row r="484" spans="1:49" ht="14.45" customHeight="1" x14ac:dyDescent="0.2">
      <c r="A484" s="306">
        <v>483</v>
      </c>
      <c r="B484" s="255">
        <v>464</v>
      </c>
      <c r="C484" s="256">
        <v>305</v>
      </c>
      <c r="D484" s="257">
        <v>395</v>
      </c>
      <c r="E484" s="258">
        <v>431</v>
      </c>
      <c r="F484" s="259" t="s">
        <v>419</v>
      </c>
      <c r="G484" s="47">
        <v>32</v>
      </c>
      <c r="H484" s="47" t="s">
        <v>646</v>
      </c>
      <c r="I484" s="303">
        <v>3443</v>
      </c>
      <c r="J484" s="424" t="s">
        <v>428</v>
      </c>
      <c r="K484" s="440">
        <v>0</v>
      </c>
      <c r="L484" s="440"/>
      <c r="M484" s="90" t="s">
        <v>429</v>
      </c>
      <c r="N484" s="259"/>
      <c r="O484" s="259" t="s">
        <v>157</v>
      </c>
      <c r="P484" s="90" t="s">
        <v>15</v>
      </c>
      <c r="Q484" s="264">
        <v>2</v>
      </c>
      <c r="R484" s="307">
        <v>4</v>
      </c>
      <c r="S484" s="307">
        <f t="shared" si="127"/>
        <v>5</v>
      </c>
      <c r="T484" s="307">
        <f t="shared" si="128"/>
        <v>5</v>
      </c>
      <c r="U484" s="307">
        <v>5</v>
      </c>
      <c r="V484" s="307">
        <v>5</v>
      </c>
      <c r="W484" s="307">
        <v>81.112200000000001</v>
      </c>
      <c r="X484" s="307">
        <v>28.9192</v>
      </c>
      <c r="Y484" s="383">
        <v>123.2688</v>
      </c>
      <c r="Z484" s="307">
        <f>'SKLOP D'!J21</f>
        <v>0</v>
      </c>
      <c r="AA484" s="307">
        <v>81.112200000000001</v>
      </c>
      <c r="AB484" s="307">
        <v>1.3</v>
      </c>
      <c r="AC484" s="307">
        <f t="shared" si="129"/>
        <v>105.45</v>
      </c>
      <c r="AD484" s="307">
        <v>1.1000000000000001</v>
      </c>
      <c r="AE484" s="307">
        <v>31.811120000000003</v>
      </c>
      <c r="AF484" s="307">
        <v>1.1000000000000001</v>
      </c>
      <c r="AG484" s="307">
        <f t="shared" si="130"/>
        <v>135.59568000000002</v>
      </c>
      <c r="AH484" s="307">
        <f t="shared" si="131"/>
        <v>210.9</v>
      </c>
      <c r="AI484" s="329"/>
      <c r="AJ484" s="307">
        <f t="shared" si="132"/>
        <v>127.24448000000001</v>
      </c>
      <c r="AK484" s="329"/>
      <c r="AL484" s="461">
        <f t="shared" si="133"/>
        <v>677.97840000000008</v>
      </c>
      <c r="AM484" s="483"/>
      <c r="AN484" s="309">
        <v>57.8384</v>
      </c>
      <c r="AO484" s="309"/>
      <c r="AP484" s="309">
        <v>493.0752</v>
      </c>
      <c r="AQ484" s="309"/>
      <c r="AR484" s="471">
        <f t="shared" si="134"/>
        <v>0</v>
      </c>
      <c r="AS484" s="309"/>
      <c r="AT484" s="310"/>
      <c r="AU484" s="263"/>
      <c r="AV484" s="263"/>
      <c r="AW484" s="263"/>
    </row>
    <row r="485" spans="1:49" ht="14.45" customHeight="1" x14ac:dyDescent="0.2">
      <c r="A485" s="306">
        <v>484</v>
      </c>
      <c r="B485" s="255">
        <v>465</v>
      </c>
      <c r="C485" s="256">
        <v>294</v>
      </c>
      <c r="D485" s="257">
        <v>382</v>
      </c>
      <c r="E485" s="258">
        <v>420</v>
      </c>
      <c r="F485" s="259" t="s">
        <v>405</v>
      </c>
      <c r="G485" s="47">
        <v>32</v>
      </c>
      <c r="H485" s="47" t="s">
        <v>646</v>
      </c>
      <c r="I485" s="303">
        <v>3445</v>
      </c>
      <c r="J485" s="424" t="s">
        <v>1417</v>
      </c>
      <c r="K485" s="440">
        <v>0</v>
      </c>
      <c r="L485" s="440"/>
      <c r="M485" s="90" t="s">
        <v>406</v>
      </c>
      <c r="N485" s="90"/>
      <c r="O485" s="90" t="s">
        <v>157</v>
      </c>
      <c r="P485" s="90" t="s">
        <v>15</v>
      </c>
      <c r="Q485" s="264">
        <v>2</v>
      </c>
      <c r="R485" s="307">
        <v>4</v>
      </c>
      <c r="S485" s="307">
        <f t="shared" si="127"/>
        <v>5</v>
      </c>
      <c r="T485" s="307">
        <f t="shared" si="128"/>
        <v>5</v>
      </c>
      <c r="U485" s="307">
        <v>5</v>
      </c>
      <c r="V485" s="307">
        <v>5</v>
      </c>
      <c r="W485" s="307">
        <v>89.888400000000004</v>
      </c>
      <c r="X485" s="307">
        <v>35.367400000000004</v>
      </c>
      <c r="Y485" s="383">
        <v>130.00319999999999</v>
      </c>
      <c r="Z485" s="307">
        <f>'SKLOP D'!J22</f>
        <v>0</v>
      </c>
      <c r="AA485" s="307">
        <v>89.888400000000004</v>
      </c>
      <c r="AB485" s="307">
        <v>1.3</v>
      </c>
      <c r="AC485" s="307">
        <f t="shared" si="129"/>
        <v>116.85</v>
      </c>
      <c r="AD485" s="307">
        <v>1.1000000000000001</v>
      </c>
      <c r="AE485" s="307">
        <v>38.904140000000005</v>
      </c>
      <c r="AF485" s="307">
        <v>1.1000000000000001</v>
      </c>
      <c r="AG485" s="307">
        <f t="shared" si="130"/>
        <v>143.00352000000001</v>
      </c>
      <c r="AH485" s="307">
        <f t="shared" si="131"/>
        <v>233.7</v>
      </c>
      <c r="AI485" s="329"/>
      <c r="AJ485" s="307">
        <f t="shared" si="132"/>
        <v>155.61656000000002</v>
      </c>
      <c r="AK485" s="329"/>
      <c r="AL485" s="461">
        <f t="shared" si="133"/>
        <v>715.01760000000002</v>
      </c>
      <c r="AM485" s="483"/>
      <c r="AN485" s="309">
        <v>70.734800000000007</v>
      </c>
      <c r="AO485" s="309"/>
      <c r="AP485" s="309">
        <v>520.01279999999997</v>
      </c>
      <c r="AQ485" s="309"/>
      <c r="AR485" s="471">
        <f t="shared" si="134"/>
        <v>0</v>
      </c>
      <c r="AS485" s="309"/>
      <c r="AT485" s="310"/>
      <c r="AU485" s="263"/>
      <c r="AV485" s="263"/>
      <c r="AW485" s="263"/>
    </row>
    <row r="486" spans="1:49" ht="14.45" customHeight="1" x14ac:dyDescent="0.2">
      <c r="A486" s="306">
        <v>485</v>
      </c>
      <c r="B486" s="255">
        <v>451</v>
      </c>
      <c r="C486" s="277"/>
      <c r="D486" s="257">
        <v>396</v>
      </c>
      <c r="E486" s="311"/>
      <c r="F486" s="263" t="s">
        <v>419</v>
      </c>
      <c r="G486" s="47">
        <v>32</v>
      </c>
      <c r="H486" s="47" t="s">
        <v>646</v>
      </c>
      <c r="I486" s="303">
        <v>9421</v>
      </c>
      <c r="J486" s="424">
        <v>200200800</v>
      </c>
      <c r="K486" s="440">
        <v>0</v>
      </c>
      <c r="L486" s="440"/>
      <c r="M486" s="436" t="s">
        <v>1472</v>
      </c>
      <c r="N486" s="90"/>
      <c r="O486" s="90" t="s">
        <v>157</v>
      </c>
      <c r="P486" s="90" t="s">
        <v>15</v>
      </c>
      <c r="Q486" s="274">
        <v>3</v>
      </c>
      <c r="R486" s="307">
        <v>6</v>
      </c>
      <c r="S486" s="307">
        <f t="shared" si="127"/>
        <v>7.5</v>
      </c>
      <c r="T486" s="307">
        <f t="shared" si="128"/>
        <v>8</v>
      </c>
      <c r="U486" s="307">
        <v>8</v>
      </c>
      <c r="V486" s="307">
        <v>8</v>
      </c>
      <c r="W486" s="307">
        <v>87.461399999999998</v>
      </c>
      <c r="X486" s="307">
        <v>38.103000000000002</v>
      </c>
      <c r="Y486" s="383">
        <v>132.83359999999999</v>
      </c>
      <c r="Z486" s="307">
        <f>'SKLOP D'!J23</f>
        <v>0</v>
      </c>
      <c r="AA486" s="307">
        <v>87.461399999999998</v>
      </c>
      <c r="AB486" s="307">
        <v>1.3</v>
      </c>
      <c r="AC486" s="307">
        <f t="shared" si="129"/>
        <v>113.7</v>
      </c>
      <c r="AD486" s="307">
        <v>1.1000000000000001</v>
      </c>
      <c r="AE486" s="307">
        <v>41.913300000000007</v>
      </c>
      <c r="AF486" s="307">
        <v>1.1000000000000001</v>
      </c>
      <c r="AG486" s="307">
        <f t="shared" si="130"/>
        <v>146.11696000000001</v>
      </c>
      <c r="AH486" s="307">
        <f t="shared" si="131"/>
        <v>341.1</v>
      </c>
      <c r="AI486" s="329"/>
      <c r="AJ486" s="307">
        <f t="shared" si="132"/>
        <v>251.47980000000004</v>
      </c>
      <c r="AK486" s="329"/>
      <c r="AL486" s="461">
        <f t="shared" si="133"/>
        <v>1168.93568</v>
      </c>
      <c r="AM486" s="483"/>
      <c r="AN486" s="309">
        <v>114.309</v>
      </c>
      <c r="AO486" s="309"/>
      <c r="AP486" s="309">
        <v>797.00159999999994</v>
      </c>
      <c r="AQ486" s="309"/>
      <c r="AR486" s="471">
        <f t="shared" si="134"/>
        <v>0</v>
      </c>
      <c r="AS486" s="309"/>
      <c r="AT486" s="310"/>
      <c r="AU486" s="263"/>
      <c r="AV486" s="263"/>
      <c r="AW486" s="263"/>
    </row>
    <row r="487" spans="1:49" ht="14.45" customHeight="1" x14ac:dyDescent="0.2">
      <c r="A487" s="306">
        <v>486</v>
      </c>
      <c r="B487" s="255">
        <v>466</v>
      </c>
      <c r="C487" s="256">
        <v>306</v>
      </c>
      <c r="D487" s="257">
        <v>397</v>
      </c>
      <c r="E487" s="258">
        <v>432</v>
      </c>
      <c r="F487" s="259" t="s">
        <v>430</v>
      </c>
      <c r="G487" s="47">
        <v>33</v>
      </c>
      <c r="H487" s="47" t="s">
        <v>650</v>
      </c>
      <c r="I487" s="303">
        <v>4052</v>
      </c>
      <c r="J487" s="424" t="s">
        <v>431</v>
      </c>
      <c r="K487" s="440">
        <v>0</v>
      </c>
      <c r="L487" s="440"/>
      <c r="M487" s="90" t="s">
        <v>432</v>
      </c>
      <c r="N487" s="90"/>
      <c r="O487" s="90" t="s">
        <v>157</v>
      </c>
      <c r="P487" s="90" t="s">
        <v>15</v>
      </c>
      <c r="Q487" s="264">
        <v>8</v>
      </c>
      <c r="R487" s="307">
        <v>16</v>
      </c>
      <c r="S487" s="307">
        <f t="shared" si="127"/>
        <v>20</v>
      </c>
      <c r="T487" s="307">
        <f t="shared" si="128"/>
        <v>20</v>
      </c>
      <c r="U487" s="307">
        <v>20</v>
      </c>
      <c r="V487" s="307">
        <v>20</v>
      </c>
      <c r="W487" s="307">
        <v>12.375</v>
      </c>
      <c r="X487" s="307">
        <v>17.595770000000002</v>
      </c>
      <c r="Y487" s="383">
        <v>18.387840000000001</v>
      </c>
      <c r="Z487" s="307">
        <f>'SKLOP D'!J24</f>
        <v>0</v>
      </c>
      <c r="AA487" s="307">
        <v>12.375</v>
      </c>
      <c r="AB487" s="307">
        <v>1.3</v>
      </c>
      <c r="AC487" s="307">
        <f t="shared" si="129"/>
        <v>16.09</v>
      </c>
      <c r="AD487" s="307">
        <v>1.1000000000000001</v>
      </c>
      <c r="AE487" s="307">
        <v>19.355347000000002</v>
      </c>
      <c r="AF487" s="307">
        <v>1.1000000000000001</v>
      </c>
      <c r="AG487" s="307">
        <f t="shared" si="130"/>
        <v>20.226624000000001</v>
      </c>
      <c r="AH487" s="307">
        <f t="shared" si="131"/>
        <v>128.72</v>
      </c>
      <c r="AI487" s="329"/>
      <c r="AJ487" s="307">
        <f t="shared" si="132"/>
        <v>309.68555200000003</v>
      </c>
      <c r="AK487" s="329"/>
      <c r="AL487" s="461">
        <f t="shared" si="133"/>
        <v>404.53248000000002</v>
      </c>
      <c r="AM487" s="483"/>
      <c r="AN487" s="309">
        <v>140.76616000000001</v>
      </c>
      <c r="AO487" s="309"/>
      <c r="AP487" s="309">
        <v>294.20544000000001</v>
      </c>
      <c r="AQ487" s="309"/>
      <c r="AR487" s="471">
        <f t="shared" si="134"/>
        <v>0</v>
      </c>
      <c r="AS487" s="309"/>
      <c r="AT487" s="310"/>
      <c r="AU487" s="263"/>
      <c r="AV487" s="263"/>
      <c r="AW487" s="263"/>
    </row>
    <row r="488" spans="1:49" ht="14.45" customHeight="1" x14ac:dyDescent="0.2">
      <c r="A488" s="306">
        <v>487</v>
      </c>
      <c r="B488" s="255">
        <v>467</v>
      </c>
      <c r="C488" s="256"/>
      <c r="D488" s="257"/>
      <c r="E488" s="258"/>
      <c r="F488" s="263" t="s">
        <v>430</v>
      </c>
      <c r="G488" s="47">
        <v>33</v>
      </c>
      <c r="H488" s="47" t="s">
        <v>650</v>
      </c>
      <c r="I488" s="435">
        <v>9126</v>
      </c>
      <c r="J488" s="276">
        <v>200505030</v>
      </c>
      <c r="K488" s="440">
        <v>0</v>
      </c>
      <c r="L488" s="440"/>
      <c r="M488" s="436" t="s">
        <v>1702</v>
      </c>
      <c r="N488" s="90"/>
      <c r="O488" s="90" t="s">
        <v>157</v>
      </c>
      <c r="P488" s="90" t="s">
        <v>15</v>
      </c>
      <c r="Q488" s="264">
        <v>8</v>
      </c>
      <c r="R488" s="307">
        <v>16</v>
      </c>
      <c r="S488" s="307">
        <f t="shared" si="127"/>
        <v>20</v>
      </c>
      <c r="T488" s="307">
        <f t="shared" si="128"/>
        <v>20</v>
      </c>
      <c r="U488" s="307">
        <v>20</v>
      </c>
      <c r="V488" s="307">
        <v>20</v>
      </c>
      <c r="W488" s="307">
        <v>12.375</v>
      </c>
      <c r="X488" s="307">
        <v>17.595770000000002</v>
      </c>
      <c r="Y488" s="383">
        <v>30.29</v>
      </c>
      <c r="Z488" s="307">
        <f>'SKLOP D'!J25</f>
        <v>0</v>
      </c>
      <c r="AA488" s="307">
        <v>12.375</v>
      </c>
      <c r="AB488" s="307">
        <v>1.3</v>
      </c>
      <c r="AC488" s="307">
        <f t="shared" si="129"/>
        <v>16.09</v>
      </c>
      <c r="AD488" s="307">
        <v>1.1000000000000001</v>
      </c>
      <c r="AE488" s="307">
        <v>19.355347000000002</v>
      </c>
      <c r="AF488" s="307">
        <v>1.1000000000000001</v>
      </c>
      <c r="AG488" s="307">
        <f t="shared" si="130"/>
        <v>33.319000000000003</v>
      </c>
      <c r="AH488" s="307">
        <f t="shared" si="131"/>
        <v>128.72</v>
      </c>
      <c r="AI488" s="329"/>
      <c r="AJ488" s="307">
        <f t="shared" si="132"/>
        <v>309.68555200000003</v>
      </c>
      <c r="AK488" s="329"/>
      <c r="AL488" s="461">
        <f t="shared" si="133"/>
        <v>666.38000000000011</v>
      </c>
      <c r="AM488" s="483"/>
      <c r="AN488" s="309">
        <v>0</v>
      </c>
      <c r="AO488" s="309"/>
      <c r="AP488" s="309">
        <v>484.64</v>
      </c>
      <c r="AQ488" s="309"/>
      <c r="AR488" s="471">
        <f t="shared" si="134"/>
        <v>0</v>
      </c>
      <c r="AS488" s="309"/>
      <c r="AT488" s="310"/>
      <c r="AU488" s="263"/>
      <c r="AV488" s="263"/>
      <c r="AW488" s="263"/>
    </row>
    <row r="489" spans="1:49" ht="14.45" customHeight="1" x14ac:dyDescent="0.2">
      <c r="A489" s="306">
        <v>488</v>
      </c>
      <c r="B489" s="255">
        <v>468</v>
      </c>
      <c r="C489" s="256">
        <v>307</v>
      </c>
      <c r="D489" s="257">
        <v>398</v>
      </c>
      <c r="E489" s="258">
        <v>433</v>
      </c>
      <c r="F489" s="259" t="s">
        <v>430</v>
      </c>
      <c r="G489" s="47">
        <v>33</v>
      </c>
      <c r="H489" s="47" t="s">
        <v>650</v>
      </c>
      <c r="I489" s="303">
        <v>4051</v>
      </c>
      <c r="J489" s="424" t="s">
        <v>433</v>
      </c>
      <c r="K489" s="440">
        <v>0</v>
      </c>
      <c r="L489" s="440"/>
      <c r="M489" s="90" t="s">
        <v>434</v>
      </c>
      <c r="N489" s="90"/>
      <c r="O489" s="90" t="s">
        <v>157</v>
      </c>
      <c r="P489" s="90" t="s">
        <v>15</v>
      </c>
      <c r="Q489" s="274">
        <v>70</v>
      </c>
      <c r="R489" s="307">
        <v>140</v>
      </c>
      <c r="S489" s="307">
        <f t="shared" si="127"/>
        <v>175</v>
      </c>
      <c r="T489" s="307">
        <f t="shared" si="128"/>
        <v>175</v>
      </c>
      <c r="U489" s="307">
        <v>175</v>
      </c>
      <c r="V489" s="307">
        <v>175</v>
      </c>
      <c r="W489" s="307">
        <v>12.375</v>
      </c>
      <c r="X489" s="307">
        <v>17.595770000000002</v>
      </c>
      <c r="Y489" s="383">
        <v>18.387840000000001</v>
      </c>
      <c r="Z489" s="307">
        <f>'SKLOP D'!J26</f>
        <v>0</v>
      </c>
      <c r="AA489" s="307">
        <v>12.375</v>
      </c>
      <c r="AB489" s="307">
        <v>1.3</v>
      </c>
      <c r="AC489" s="307">
        <f t="shared" si="129"/>
        <v>16.09</v>
      </c>
      <c r="AD489" s="307">
        <v>1.1000000000000001</v>
      </c>
      <c r="AE489" s="307">
        <v>19.355347000000002</v>
      </c>
      <c r="AF489" s="307">
        <v>1.1000000000000001</v>
      </c>
      <c r="AG489" s="307">
        <f t="shared" si="130"/>
        <v>20.226624000000001</v>
      </c>
      <c r="AH489" s="307">
        <f t="shared" si="131"/>
        <v>1126.3</v>
      </c>
      <c r="AI489" s="329"/>
      <c r="AJ489" s="307">
        <f t="shared" si="132"/>
        <v>2709.7485800000004</v>
      </c>
      <c r="AK489" s="329"/>
      <c r="AL489" s="461">
        <f t="shared" si="133"/>
        <v>3539.6592000000001</v>
      </c>
      <c r="AM489" s="483"/>
      <c r="AN489" s="309">
        <v>1231.7039000000002</v>
      </c>
      <c r="AO489" s="309"/>
      <c r="AP489" s="309">
        <v>2574.2975999999999</v>
      </c>
      <c r="AQ489" s="309"/>
      <c r="AR489" s="471">
        <f t="shared" si="134"/>
        <v>0</v>
      </c>
      <c r="AS489" s="309"/>
      <c r="AT489" s="310"/>
      <c r="AU489" s="263"/>
      <c r="AV489" s="263"/>
      <c r="AW489" s="263"/>
    </row>
    <row r="490" spans="1:49" ht="14.45" customHeight="1" x14ac:dyDescent="0.2">
      <c r="A490" s="306">
        <v>489</v>
      </c>
      <c r="B490" s="255">
        <v>469</v>
      </c>
      <c r="C490" s="256">
        <v>308</v>
      </c>
      <c r="D490" s="257">
        <v>399</v>
      </c>
      <c r="E490" s="258">
        <v>434</v>
      </c>
      <c r="F490" s="259" t="s">
        <v>430</v>
      </c>
      <c r="G490" s="47">
        <v>33</v>
      </c>
      <c r="H490" s="47" t="s">
        <v>650</v>
      </c>
      <c r="I490" s="303">
        <v>9125</v>
      </c>
      <c r="J490" s="424" t="s">
        <v>435</v>
      </c>
      <c r="K490" s="440">
        <v>0</v>
      </c>
      <c r="L490" s="440"/>
      <c r="M490" s="90" t="s">
        <v>1521</v>
      </c>
      <c r="N490" s="90"/>
      <c r="O490" s="90" t="s">
        <v>157</v>
      </c>
      <c r="P490" s="90" t="s">
        <v>15</v>
      </c>
      <c r="Q490" s="264">
        <v>1</v>
      </c>
      <c r="R490" s="307">
        <v>2</v>
      </c>
      <c r="S490" s="307">
        <f t="shared" si="127"/>
        <v>2.5</v>
      </c>
      <c r="T490" s="307">
        <f t="shared" si="128"/>
        <v>3</v>
      </c>
      <c r="U490" s="307">
        <v>3</v>
      </c>
      <c r="V490" s="307">
        <v>3</v>
      </c>
      <c r="W490" s="307">
        <v>15.98</v>
      </c>
      <c r="X490" s="307">
        <v>25.118670000000002</v>
      </c>
      <c r="Y490" s="383">
        <v>26.36176</v>
      </c>
      <c r="Z490" s="307">
        <f>'SKLOP D'!J27</f>
        <v>0</v>
      </c>
      <c r="AA490" s="307">
        <v>15.98</v>
      </c>
      <c r="AB490" s="307">
        <v>1.3</v>
      </c>
      <c r="AC490" s="307">
        <f t="shared" si="129"/>
        <v>20.77</v>
      </c>
      <c r="AD490" s="307">
        <v>1.1000000000000001</v>
      </c>
      <c r="AE490" s="307">
        <v>27.630537000000004</v>
      </c>
      <c r="AF490" s="307">
        <v>1.1000000000000001</v>
      </c>
      <c r="AG490" s="307">
        <f t="shared" si="130"/>
        <v>28.997936000000003</v>
      </c>
      <c r="AH490" s="307">
        <f t="shared" si="131"/>
        <v>20.77</v>
      </c>
      <c r="AI490" s="329"/>
      <c r="AJ490" s="307">
        <f t="shared" si="132"/>
        <v>55.261074000000008</v>
      </c>
      <c r="AK490" s="329"/>
      <c r="AL490" s="461">
        <f t="shared" si="133"/>
        <v>86.993808000000001</v>
      </c>
      <c r="AM490" s="483"/>
      <c r="AN490" s="309">
        <v>25.118670000000002</v>
      </c>
      <c r="AO490" s="309"/>
      <c r="AP490" s="309">
        <v>52.723520000000001</v>
      </c>
      <c r="AQ490" s="309"/>
      <c r="AR490" s="471">
        <f t="shared" si="134"/>
        <v>0</v>
      </c>
      <c r="AS490" s="309"/>
      <c r="AT490" s="310"/>
      <c r="AU490" s="263"/>
      <c r="AV490" s="263"/>
      <c r="AW490" s="263"/>
    </row>
    <row r="491" spans="1:49" ht="14.45" customHeight="1" x14ac:dyDescent="0.2">
      <c r="A491" s="306">
        <v>490</v>
      </c>
      <c r="B491" s="255">
        <v>470</v>
      </c>
      <c r="C491" s="256">
        <v>309</v>
      </c>
      <c r="D491" s="257">
        <v>400</v>
      </c>
      <c r="E491" s="258">
        <v>443</v>
      </c>
      <c r="F491" s="259" t="s">
        <v>436</v>
      </c>
      <c r="G491" s="47">
        <v>34</v>
      </c>
      <c r="H491" s="47" t="s">
        <v>647</v>
      </c>
      <c r="I491" s="303">
        <v>3666</v>
      </c>
      <c r="J491" s="424" t="s">
        <v>437</v>
      </c>
      <c r="K491" s="440">
        <v>0</v>
      </c>
      <c r="L491" s="440"/>
      <c r="M491" s="90" t="s">
        <v>438</v>
      </c>
      <c r="N491" s="90"/>
      <c r="O491" s="90" t="s">
        <v>157</v>
      </c>
      <c r="P491" s="90" t="s">
        <v>15</v>
      </c>
      <c r="Q491" s="264">
        <v>55</v>
      </c>
      <c r="R491" s="307">
        <v>110</v>
      </c>
      <c r="S491" s="307">
        <f t="shared" si="127"/>
        <v>137.5</v>
      </c>
      <c r="T491" s="307">
        <f t="shared" si="128"/>
        <v>138</v>
      </c>
      <c r="U491" s="307">
        <v>138</v>
      </c>
      <c r="V491" s="307">
        <v>138</v>
      </c>
      <c r="W491" s="307">
        <v>21.4575</v>
      </c>
      <c r="X491" s="307">
        <v>30.9709</v>
      </c>
      <c r="Y491" s="383">
        <v>30.748999999999999</v>
      </c>
      <c r="Z491" s="307">
        <f>'SKLOP D'!J28</f>
        <v>0</v>
      </c>
      <c r="AA491" s="307">
        <v>21.4575</v>
      </c>
      <c r="AB491" s="307">
        <v>1.3</v>
      </c>
      <c r="AC491" s="307">
        <f t="shared" si="129"/>
        <v>27.89</v>
      </c>
      <c r="AD491" s="307">
        <v>1.1000000000000001</v>
      </c>
      <c r="AE491" s="307">
        <v>34.067990000000002</v>
      </c>
      <c r="AF491" s="307">
        <v>1.1000000000000001</v>
      </c>
      <c r="AG491" s="307">
        <f t="shared" si="130"/>
        <v>33.823900000000002</v>
      </c>
      <c r="AH491" s="307">
        <f t="shared" si="131"/>
        <v>1533.95</v>
      </c>
      <c r="AI491" s="329"/>
      <c r="AJ491" s="307">
        <f t="shared" si="132"/>
        <v>3747.4789000000001</v>
      </c>
      <c r="AK491" s="329"/>
      <c r="AL491" s="461">
        <f t="shared" si="133"/>
        <v>4667.6981999999998</v>
      </c>
      <c r="AM491" s="483"/>
      <c r="AN491" s="309">
        <v>1703.3995</v>
      </c>
      <c r="AO491" s="309"/>
      <c r="AP491" s="309">
        <v>3382.39</v>
      </c>
      <c r="AQ491" s="309"/>
      <c r="AR491" s="471">
        <f t="shared" si="134"/>
        <v>0</v>
      </c>
      <c r="AS491" s="309"/>
      <c r="AT491" s="310"/>
      <c r="AU491" s="263"/>
      <c r="AV491" s="263"/>
      <c r="AW491" s="263"/>
    </row>
    <row r="492" spans="1:49" ht="14.45" customHeight="1" x14ac:dyDescent="0.2">
      <c r="A492" s="306">
        <v>491</v>
      </c>
      <c r="B492" s="255">
        <v>471</v>
      </c>
      <c r="C492" s="256">
        <v>310</v>
      </c>
      <c r="D492" s="257">
        <v>401</v>
      </c>
      <c r="E492" s="258">
        <v>444</v>
      </c>
      <c r="F492" s="259" t="s">
        <v>436</v>
      </c>
      <c r="G492" s="47">
        <v>34</v>
      </c>
      <c r="H492" s="47" t="s">
        <v>647</v>
      </c>
      <c r="I492" s="303">
        <v>3867</v>
      </c>
      <c r="J492" s="424" t="s">
        <v>439</v>
      </c>
      <c r="K492" s="440">
        <v>0</v>
      </c>
      <c r="L492" s="440"/>
      <c r="M492" s="90" t="s">
        <v>440</v>
      </c>
      <c r="N492" s="90"/>
      <c r="O492" s="90" t="s">
        <v>157</v>
      </c>
      <c r="P492" s="90" t="s">
        <v>15</v>
      </c>
      <c r="Q492" s="264">
        <v>19</v>
      </c>
      <c r="R492" s="307">
        <v>38</v>
      </c>
      <c r="S492" s="307">
        <f t="shared" si="127"/>
        <v>47.5</v>
      </c>
      <c r="T492" s="307">
        <f t="shared" si="128"/>
        <v>48</v>
      </c>
      <c r="U492" s="307">
        <v>48</v>
      </c>
      <c r="V492" s="307">
        <v>48</v>
      </c>
      <c r="W492" s="307">
        <v>25.762500000000003</v>
      </c>
      <c r="X492" s="307">
        <v>37.028299999999994</v>
      </c>
      <c r="Y492" s="383">
        <v>36.990400000000001</v>
      </c>
      <c r="Z492" s="307">
        <f>'SKLOP D'!J29</f>
        <v>0</v>
      </c>
      <c r="AA492" s="307">
        <v>25.762500000000003</v>
      </c>
      <c r="AB492" s="307">
        <v>1.3</v>
      </c>
      <c r="AC492" s="307">
        <f t="shared" si="129"/>
        <v>33.49</v>
      </c>
      <c r="AD492" s="307">
        <v>1.1000000000000001</v>
      </c>
      <c r="AE492" s="307">
        <v>40.73113</v>
      </c>
      <c r="AF492" s="307">
        <v>1.1000000000000001</v>
      </c>
      <c r="AG492" s="307">
        <f t="shared" si="130"/>
        <v>40.689440000000005</v>
      </c>
      <c r="AH492" s="307">
        <f t="shared" si="131"/>
        <v>636.31000000000006</v>
      </c>
      <c r="AI492" s="329"/>
      <c r="AJ492" s="307">
        <f t="shared" si="132"/>
        <v>1547.7829400000001</v>
      </c>
      <c r="AK492" s="329"/>
      <c r="AL492" s="461">
        <f t="shared" si="133"/>
        <v>1953.0931200000002</v>
      </c>
      <c r="AM492" s="483"/>
      <c r="AN492" s="309">
        <v>703.53769999999986</v>
      </c>
      <c r="AO492" s="309"/>
      <c r="AP492" s="309">
        <v>1405.6351999999999</v>
      </c>
      <c r="AQ492" s="309"/>
      <c r="AR492" s="471">
        <f t="shared" si="134"/>
        <v>0</v>
      </c>
      <c r="AS492" s="309"/>
      <c r="AT492" s="310"/>
      <c r="AU492" s="263"/>
      <c r="AV492" s="263"/>
      <c r="AW492" s="263"/>
    </row>
    <row r="493" spans="1:49" ht="14.45" customHeight="1" x14ac:dyDescent="0.2">
      <c r="A493" s="306">
        <v>492</v>
      </c>
      <c r="B493" s="255">
        <v>472</v>
      </c>
      <c r="C493" s="256">
        <v>311</v>
      </c>
      <c r="D493" s="257">
        <v>402</v>
      </c>
      <c r="E493" s="258">
        <v>477</v>
      </c>
      <c r="F493" s="259" t="s">
        <v>474</v>
      </c>
      <c r="G493" s="47">
        <v>35</v>
      </c>
      <c r="H493" s="47" t="s">
        <v>648</v>
      </c>
      <c r="I493" s="303">
        <v>4043</v>
      </c>
      <c r="J493" s="424" t="s">
        <v>475</v>
      </c>
      <c r="K493" s="440">
        <v>0</v>
      </c>
      <c r="L493" s="440"/>
      <c r="M493" s="90" t="s">
        <v>476</v>
      </c>
      <c r="N493" s="90"/>
      <c r="O493" s="90" t="s">
        <v>157</v>
      </c>
      <c r="P493" s="90" t="s">
        <v>15</v>
      </c>
      <c r="Q493" s="264">
        <v>25</v>
      </c>
      <c r="R493" s="307">
        <v>50</v>
      </c>
      <c r="S493" s="307">
        <f t="shared" si="127"/>
        <v>62.5</v>
      </c>
      <c r="T493" s="307">
        <f t="shared" si="128"/>
        <v>63</v>
      </c>
      <c r="U493" s="307">
        <v>63</v>
      </c>
      <c r="V493" s="307">
        <v>63</v>
      </c>
      <c r="W493" s="307">
        <v>471.93811199999999</v>
      </c>
      <c r="X493" s="307">
        <v>670.71050000000002</v>
      </c>
      <c r="Y493" s="383">
        <v>698.49699999999996</v>
      </c>
      <c r="Z493" s="307">
        <f>'SKLOP D'!J30</f>
        <v>0</v>
      </c>
      <c r="AA493" s="307">
        <v>471.93811199999999</v>
      </c>
      <c r="AB493" s="307">
        <v>1.3</v>
      </c>
      <c r="AC493" s="307">
        <f t="shared" si="129"/>
        <v>613.52</v>
      </c>
      <c r="AD493" s="307">
        <v>1.1000000000000001</v>
      </c>
      <c r="AE493" s="307">
        <v>737.78155000000004</v>
      </c>
      <c r="AF493" s="307">
        <v>1.1000000000000001</v>
      </c>
      <c r="AG493" s="307">
        <f t="shared" si="130"/>
        <v>768.34670000000006</v>
      </c>
      <c r="AH493" s="307">
        <f t="shared" si="131"/>
        <v>15338</v>
      </c>
      <c r="AI493" s="329"/>
      <c r="AJ493" s="307">
        <f t="shared" si="132"/>
        <v>36889.077499999999</v>
      </c>
      <c r="AK493" s="329"/>
      <c r="AL493" s="461">
        <f t="shared" si="133"/>
        <v>48405.842100000002</v>
      </c>
      <c r="AM493" s="483"/>
      <c r="AN493" s="309">
        <v>16767.762500000001</v>
      </c>
      <c r="AO493" s="309"/>
      <c r="AP493" s="309">
        <v>34924.85</v>
      </c>
      <c r="AQ493" s="309"/>
      <c r="AR493" s="471">
        <f t="shared" si="134"/>
        <v>0</v>
      </c>
      <c r="AS493" s="309"/>
      <c r="AT493" s="310"/>
      <c r="AU493" s="263"/>
      <c r="AV493" s="263"/>
      <c r="AW493" s="263"/>
    </row>
    <row r="494" spans="1:49" s="50" customFormat="1" ht="14.45" customHeight="1" x14ac:dyDescent="0.2">
      <c r="A494" s="418">
        <v>493</v>
      </c>
      <c r="B494" s="411">
        <v>473</v>
      </c>
      <c r="C494" s="257">
        <v>312</v>
      </c>
      <c r="D494" s="257">
        <v>403</v>
      </c>
      <c r="E494" s="320">
        <v>478</v>
      </c>
      <c r="F494" s="269" t="s">
        <v>474</v>
      </c>
      <c r="G494" s="416">
        <v>35</v>
      </c>
      <c r="H494" s="416" t="s">
        <v>648</v>
      </c>
      <c r="I494" s="256">
        <v>2987</v>
      </c>
      <c r="J494" s="417">
        <v>202604000</v>
      </c>
      <c r="K494" s="418">
        <v>0</v>
      </c>
      <c r="L494" s="418"/>
      <c r="M494" s="90" t="s">
        <v>1743</v>
      </c>
      <c r="N494" s="90"/>
      <c r="O494" s="90" t="s">
        <v>157</v>
      </c>
      <c r="P494" s="90" t="s">
        <v>15</v>
      </c>
      <c r="Q494" s="412"/>
      <c r="R494" s="413"/>
      <c r="S494" s="413"/>
      <c r="T494" s="413"/>
      <c r="U494" s="413"/>
      <c r="V494" s="450">
        <v>5</v>
      </c>
      <c r="W494" s="413"/>
      <c r="X494" s="413"/>
      <c r="Y494" s="449">
        <v>893</v>
      </c>
      <c r="Z494" s="307">
        <f>'SKLOP D'!J31</f>
        <v>0</v>
      </c>
      <c r="AA494" s="265"/>
      <c r="AB494" s="265"/>
      <c r="AC494" s="265"/>
      <c r="AD494" s="265"/>
      <c r="AE494" s="266"/>
      <c r="AF494" s="307">
        <v>1</v>
      </c>
      <c r="AG494" s="449">
        <f t="shared" si="130"/>
        <v>893</v>
      </c>
      <c r="AH494" s="265"/>
      <c r="AI494" s="358"/>
      <c r="AJ494" s="405"/>
      <c r="AK494" s="349"/>
      <c r="AL494" s="457">
        <f t="shared" si="133"/>
        <v>4465</v>
      </c>
      <c r="AM494" s="484"/>
      <c r="AN494" s="414">
        <v>685.85400000000004</v>
      </c>
      <c r="AO494" s="414"/>
      <c r="AP494" s="414">
        <v>1399.1599999999999</v>
      </c>
      <c r="AQ494" s="414"/>
      <c r="AR494" s="471">
        <f t="shared" si="134"/>
        <v>0</v>
      </c>
      <c r="AS494" s="414"/>
      <c r="AT494" s="415"/>
      <c r="AU494" s="269"/>
      <c r="AV494" s="269"/>
      <c r="AW494" s="269"/>
    </row>
    <row r="495" spans="1:49" ht="14.45" customHeight="1" x14ac:dyDescent="0.2">
      <c r="A495" s="306">
        <v>494</v>
      </c>
      <c r="B495" s="255">
        <v>474</v>
      </c>
      <c r="C495" s="256">
        <v>313</v>
      </c>
      <c r="D495" s="257">
        <v>404</v>
      </c>
      <c r="E495" s="258">
        <v>494</v>
      </c>
      <c r="F495" s="259" t="s">
        <v>477</v>
      </c>
      <c r="G495" s="20">
        <v>36</v>
      </c>
      <c r="H495" s="47" t="s">
        <v>649</v>
      </c>
      <c r="I495" s="260">
        <v>2985</v>
      </c>
      <c r="J495" s="261" t="s">
        <v>478</v>
      </c>
      <c r="K495" s="306">
        <v>0</v>
      </c>
      <c r="L495" s="306"/>
      <c r="M495" s="90" t="s">
        <v>1434</v>
      </c>
      <c r="N495" s="90"/>
      <c r="O495" s="90" t="s">
        <v>157</v>
      </c>
      <c r="P495" s="90" t="s">
        <v>15</v>
      </c>
      <c r="Q495" s="274">
        <v>3</v>
      </c>
      <c r="R495" s="307">
        <v>6</v>
      </c>
      <c r="S495" s="307">
        <f t="shared" ref="S495:S534" si="135">R495+Q495/2</f>
        <v>7.5</v>
      </c>
      <c r="T495" s="307">
        <f t="shared" ref="T495:T534" si="136">ROUND(S495,0)</f>
        <v>8</v>
      </c>
      <c r="U495" s="307">
        <v>8</v>
      </c>
      <c r="V495" s="307">
        <v>8</v>
      </c>
      <c r="W495" s="307">
        <v>225.51</v>
      </c>
      <c r="X495" s="307">
        <v>367.35199999999998</v>
      </c>
      <c r="Y495" s="383">
        <v>374.67999999999995</v>
      </c>
      <c r="Z495" s="307">
        <f>'SKLOP D'!J32</f>
        <v>0</v>
      </c>
      <c r="AA495" s="307">
        <v>225.51</v>
      </c>
      <c r="AB495" s="307">
        <v>1.3</v>
      </c>
      <c r="AC495" s="307">
        <f t="shared" ref="AC495:AC533" si="137">ROUND(W495*AB495,2)</f>
        <v>293.16000000000003</v>
      </c>
      <c r="AD495" s="307">
        <v>1.1000000000000001</v>
      </c>
      <c r="AE495" s="307">
        <v>404.0872</v>
      </c>
      <c r="AF495" s="307">
        <v>1.1000000000000001</v>
      </c>
      <c r="AG495" s="307">
        <f t="shared" ref="AG495:AG533" si="138">Y495*AF495</f>
        <v>412.14799999999997</v>
      </c>
      <c r="AH495" s="307">
        <f t="shared" ref="AH495:AH533" si="139">Q495*AC495</f>
        <v>879.48</v>
      </c>
      <c r="AI495" s="329"/>
      <c r="AJ495" s="307">
        <f t="shared" ref="AJ495:AJ501" si="140">R495*AE495</f>
        <v>2424.5232000000001</v>
      </c>
      <c r="AK495" s="329"/>
      <c r="AL495" s="461">
        <f t="shared" ref="AL495:AL501" si="141">V495*AG495</f>
        <v>3297.1839999999997</v>
      </c>
      <c r="AM495" s="483"/>
      <c r="AN495" s="309">
        <v>1102.056</v>
      </c>
      <c r="AO495" s="309"/>
      <c r="AP495" s="309">
        <v>2248.08</v>
      </c>
      <c r="AQ495" s="309"/>
      <c r="AR495" s="471">
        <f t="shared" si="134"/>
        <v>0</v>
      </c>
      <c r="AS495" s="309"/>
      <c r="AT495" s="310"/>
      <c r="AU495" s="263"/>
      <c r="AV495" s="263"/>
      <c r="AW495" s="263"/>
    </row>
    <row r="496" spans="1:49" ht="14.45" customHeight="1" x14ac:dyDescent="0.2">
      <c r="A496" s="306">
        <v>495</v>
      </c>
      <c r="B496" s="255">
        <v>475</v>
      </c>
      <c r="C496" s="256">
        <v>318</v>
      </c>
      <c r="D496" s="257">
        <v>409</v>
      </c>
      <c r="E496" s="258">
        <v>683</v>
      </c>
      <c r="F496" s="259" t="s">
        <v>266</v>
      </c>
      <c r="G496" s="20">
        <v>37</v>
      </c>
      <c r="H496" s="47" t="s">
        <v>653</v>
      </c>
      <c r="I496" s="260">
        <v>4048</v>
      </c>
      <c r="J496" s="261" t="s">
        <v>267</v>
      </c>
      <c r="K496" s="306">
        <v>0</v>
      </c>
      <c r="L496" s="306"/>
      <c r="M496" s="90" t="s">
        <v>268</v>
      </c>
      <c r="N496" s="90"/>
      <c r="O496" s="90" t="s">
        <v>157</v>
      </c>
      <c r="P496" s="90" t="s">
        <v>15</v>
      </c>
      <c r="Q496" s="274">
        <v>2</v>
      </c>
      <c r="R496" s="307">
        <v>4</v>
      </c>
      <c r="S496" s="307">
        <f t="shared" si="135"/>
        <v>5</v>
      </c>
      <c r="T496" s="307">
        <f t="shared" si="136"/>
        <v>5</v>
      </c>
      <c r="U496" s="307">
        <v>5</v>
      </c>
      <c r="V496" s="307">
        <v>5</v>
      </c>
      <c r="W496" s="307">
        <v>92.199815999999998</v>
      </c>
      <c r="X496" s="307">
        <v>121.44109999999999</v>
      </c>
      <c r="Y496" s="383">
        <v>123.88</v>
      </c>
      <c r="Z496" s="307">
        <f>'SKLOP D'!J33</f>
        <v>0</v>
      </c>
      <c r="AA496" s="307">
        <v>92.199815999999998</v>
      </c>
      <c r="AB496" s="307">
        <v>1.3</v>
      </c>
      <c r="AC496" s="307">
        <f t="shared" si="137"/>
        <v>119.86</v>
      </c>
      <c r="AD496" s="307">
        <v>1.1000000000000001</v>
      </c>
      <c r="AE496" s="307">
        <v>133.58520999999999</v>
      </c>
      <c r="AF496" s="307">
        <v>1.1000000000000001</v>
      </c>
      <c r="AG496" s="307">
        <f t="shared" si="138"/>
        <v>136.268</v>
      </c>
      <c r="AH496" s="307">
        <f t="shared" si="139"/>
        <v>239.72</v>
      </c>
      <c r="AI496" s="329"/>
      <c r="AJ496" s="307">
        <f t="shared" si="140"/>
        <v>534.34083999999996</v>
      </c>
      <c r="AK496" s="329"/>
      <c r="AL496" s="461">
        <f t="shared" si="141"/>
        <v>681.34</v>
      </c>
      <c r="AM496" s="483"/>
      <c r="AN496" s="309">
        <v>242.88219999999998</v>
      </c>
      <c r="AO496" s="309"/>
      <c r="AP496" s="309">
        <v>495.52</v>
      </c>
      <c r="AQ496" s="309"/>
      <c r="AR496" s="471">
        <f t="shared" si="134"/>
        <v>0</v>
      </c>
      <c r="AS496" s="309"/>
      <c r="AT496" s="310"/>
      <c r="AU496" s="263"/>
      <c r="AV496" s="263"/>
      <c r="AW496" s="263"/>
    </row>
    <row r="497" spans="1:49" ht="14.45" customHeight="1" x14ac:dyDescent="0.2">
      <c r="A497" s="306">
        <v>496</v>
      </c>
      <c r="B497" s="255">
        <v>476</v>
      </c>
      <c r="C497" s="256">
        <v>319</v>
      </c>
      <c r="D497" s="257">
        <v>410</v>
      </c>
      <c r="E497" s="258">
        <v>684</v>
      </c>
      <c r="F497" s="259" t="s">
        <v>266</v>
      </c>
      <c r="G497" s="20">
        <v>37</v>
      </c>
      <c r="H497" s="47" t="s">
        <v>653</v>
      </c>
      <c r="I497" s="260">
        <v>9058</v>
      </c>
      <c r="J497" s="261" t="s">
        <v>269</v>
      </c>
      <c r="K497" s="306">
        <v>0</v>
      </c>
      <c r="L497" s="306"/>
      <c r="M497" s="90" t="s">
        <v>270</v>
      </c>
      <c r="N497" s="90"/>
      <c r="O497" s="90" t="s">
        <v>157</v>
      </c>
      <c r="P497" s="90" t="s">
        <v>15</v>
      </c>
      <c r="Q497" s="274">
        <v>1</v>
      </c>
      <c r="R497" s="307">
        <v>2</v>
      </c>
      <c r="S497" s="307">
        <f t="shared" si="135"/>
        <v>2.5</v>
      </c>
      <c r="T497" s="307">
        <f t="shared" si="136"/>
        <v>3</v>
      </c>
      <c r="U497" s="307">
        <v>3</v>
      </c>
      <c r="V497" s="307">
        <v>3</v>
      </c>
      <c r="W497" s="307">
        <v>108.379728</v>
      </c>
      <c r="X497" s="307">
        <v>142.7397</v>
      </c>
      <c r="Y497" s="383">
        <v>145.63499999999999</v>
      </c>
      <c r="Z497" s="307">
        <f>'SKLOP D'!J34</f>
        <v>0</v>
      </c>
      <c r="AA497" s="307">
        <v>108.379728</v>
      </c>
      <c r="AB497" s="307">
        <v>1.3</v>
      </c>
      <c r="AC497" s="307">
        <f t="shared" si="137"/>
        <v>140.88999999999999</v>
      </c>
      <c r="AD497" s="307">
        <v>1.1000000000000001</v>
      </c>
      <c r="AE497" s="307">
        <v>157.01367000000002</v>
      </c>
      <c r="AF497" s="307">
        <v>1.1000000000000001</v>
      </c>
      <c r="AG497" s="307">
        <f t="shared" si="138"/>
        <v>160.1985</v>
      </c>
      <c r="AH497" s="307">
        <f t="shared" si="139"/>
        <v>140.88999999999999</v>
      </c>
      <c r="AI497" s="329"/>
      <c r="AJ497" s="307">
        <f t="shared" si="140"/>
        <v>314.02734000000004</v>
      </c>
      <c r="AK497" s="329"/>
      <c r="AL497" s="461">
        <f t="shared" si="141"/>
        <v>480.59550000000002</v>
      </c>
      <c r="AM497" s="483"/>
      <c r="AN497" s="309">
        <v>142.7397</v>
      </c>
      <c r="AO497" s="309"/>
      <c r="AP497" s="309">
        <v>291.27</v>
      </c>
      <c r="AQ497" s="309"/>
      <c r="AR497" s="471">
        <f t="shared" si="134"/>
        <v>0</v>
      </c>
      <c r="AS497" s="309"/>
      <c r="AT497" s="310"/>
      <c r="AU497" s="263"/>
      <c r="AV497" s="263"/>
      <c r="AW497" s="263"/>
    </row>
    <row r="498" spans="1:49" ht="14.45" customHeight="1" x14ac:dyDescent="0.2">
      <c r="A498" s="306">
        <v>497</v>
      </c>
      <c r="B498" s="255">
        <v>477</v>
      </c>
      <c r="C498" s="256">
        <v>314</v>
      </c>
      <c r="D498" s="257">
        <v>405</v>
      </c>
      <c r="E498" s="258">
        <v>201</v>
      </c>
      <c r="F498" s="259" t="s">
        <v>140</v>
      </c>
      <c r="G498" s="20">
        <v>37</v>
      </c>
      <c r="H498" s="47" t="s">
        <v>630</v>
      </c>
      <c r="I498" s="260">
        <v>2338</v>
      </c>
      <c r="J498" s="261" t="s">
        <v>154</v>
      </c>
      <c r="K498" s="306">
        <v>0</v>
      </c>
      <c r="L498" s="306"/>
      <c r="M498" s="90" t="s">
        <v>155</v>
      </c>
      <c r="N498" s="90"/>
      <c r="O498" s="90" t="s">
        <v>157</v>
      </c>
      <c r="P498" s="90" t="s">
        <v>15</v>
      </c>
      <c r="Q498" s="274">
        <v>1</v>
      </c>
      <c r="R498" s="307">
        <v>2</v>
      </c>
      <c r="S498" s="307">
        <f t="shared" si="135"/>
        <v>2.5</v>
      </c>
      <c r="T498" s="307">
        <f t="shared" si="136"/>
        <v>3</v>
      </c>
      <c r="U498" s="307">
        <v>3</v>
      </c>
      <c r="V498" s="307">
        <v>3</v>
      </c>
      <c r="W498" s="307">
        <v>38.523600000000002</v>
      </c>
      <c r="X498" s="307">
        <v>61.453299999999999</v>
      </c>
      <c r="Y498" s="383">
        <v>62.699999999999996</v>
      </c>
      <c r="Z498" s="307">
        <f>'SKLOP D'!J35</f>
        <v>0</v>
      </c>
      <c r="AA498" s="307">
        <v>38.523600000000002</v>
      </c>
      <c r="AB498" s="307">
        <v>1.3</v>
      </c>
      <c r="AC498" s="307">
        <f t="shared" si="137"/>
        <v>50.08</v>
      </c>
      <c r="AD498" s="307">
        <v>1.1000000000000001</v>
      </c>
      <c r="AE498" s="307">
        <v>67.59863</v>
      </c>
      <c r="AF498" s="307">
        <v>1.1000000000000001</v>
      </c>
      <c r="AG498" s="307">
        <f t="shared" si="138"/>
        <v>68.97</v>
      </c>
      <c r="AH498" s="307">
        <f t="shared" si="139"/>
        <v>50.08</v>
      </c>
      <c r="AI498" s="329"/>
      <c r="AJ498" s="307">
        <f t="shared" si="140"/>
        <v>135.19726</v>
      </c>
      <c r="AK498" s="329"/>
      <c r="AL498" s="461">
        <f t="shared" si="141"/>
        <v>206.91</v>
      </c>
      <c r="AM498" s="483"/>
      <c r="AN498" s="309">
        <v>61.453299999999999</v>
      </c>
      <c r="AO498" s="309"/>
      <c r="AP498" s="309">
        <v>125.39999999999999</v>
      </c>
      <c r="AQ498" s="309"/>
      <c r="AR498" s="471">
        <f t="shared" si="134"/>
        <v>0</v>
      </c>
      <c r="AS498" s="309"/>
      <c r="AT498" s="310"/>
      <c r="AU498" s="263"/>
      <c r="AV498" s="263"/>
      <c r="AW498" s="263"/>
    </row>
    <row r="499" spans="1:49" ht="14.45" customHeight="1" x14ac:dyDescent="0.2">
      <c r="A499" s="306">
        <v>498</v>
      </c>
      <c r="B499" s="255">
        <v>478</v>
      </c>
      <c r="C499" s="256">
        <v>315</v>
      </c>
      <c r="D499" s="257">
        <v>406</v>
      </c>
      <c r="E499" s="258">
        <v>202</v>
      </c>
      <c r="F499" s="259" t="s">
        <v>140</v>
      </c>
      <c r="G499" s="20">
        <v>37</v>
      </c>
      <c r="H499" s="47" t="s">
        <v>630</v>
      </c>
      <c r="I499" s="260">
        <v>9069</v>
      </c>
      <c r="J499" s="261" t="s">
        <v>158</v>
      </c>
      <c r="K499" s="306">
        <v>0</v>
      </c>
      <c r="L499" s="306"/>
      <c r="M499" s="90" t="s">
        <v>159</v>
      </c>
      <c r="N499" s="90"/>
      <c r="O499" s="90" t="s">
        <v>157</v>
      </c>
      <c r="P499" s="90" t="s">
        <v>15</v>
      </c>
      <c r="Q499" s="274">
        <v>1</v>
      </c>
      <c r="R499" s="307">
        <v>2</v>
      </c>
      <c r="S499" s="307">
        <f t="shared" si="135"/>
        <v>2.5</v>
      </c>
      <c r="T499" s="307">
        <f t="shared" si="136"/>
        <v>3</v>
      </c>
      <c r="U499" s="307">
        <v>3</v>
      </c>
      <c r="V499" s="307">
        <v>3</v>
      </c>
      <c r="W499" s="307">
        <v>48.413412000000001</v>
      </c>
      <c r="X499" s="307">
        <v>73.568100000000001</v>
      </c>
      <c r="Y499" s="383">
        <v>75.05</v>
      </c>
      <c r="Z499" s="307">
        <f>'SKLOP D'!J36</f>
        <v>0</v>
      </c>
      <c r="AA499" s="307">
        <v>48.413412000000001</v>
      </c>
      <c r="AB499" s="307">
        <v>1.3</v>
      </c>
      <c r="AC499" s="307">
        <f t="shared" si="137"/>
        <v>62.94</v>
      </c>
      <c r="AD499" s="307">
        <v>1.1000000000000001</v>
      </c>
      <c r="AE499" s="307">
        <v>80.924910000000011</v>
      </c>
      <c r="AF499" s="307">
        <v>1.1000000000000001</v>
      </c>
      <c r="AG499" s="307">
        <f t="shared" si="138"/>
        <v>82.555000000000007</v>
      </c>
      <c r="AH499" s="307">
        <f t="shared" si="139"/>
        <v>62.94</v>
      </c>
      <c r="AI499" s="329"/>
      <c r="AJ499" s="307">
        <f t="shared" si="140"/>
        <v>161.84982000000002</v>
      </c>
      <c r="AK499" s="329"/>
      <c r="AL499" s="461">
        <f t="shared" si="141"/>
        <v>247.66500000000002</v>
      </c>
      <c r="AM499" s="483"/>
      <c r="AN499" s="309">
        <v>73.568100000000001</v>
      </c>
      <c r="AO499" s="309"/>
      <c r="AP499" s="309">
        <v>150.1</v>
      </c>
      <c r="AQ499" s="309"/>
      <c r="AR499" s="471">
        <f t="shared" si="134"/>
        <v>0</v>
      </c>
      <c r="AS499" s="309"/>
      <c r="AT499" s="310"/>
      <c r="AU499" s="263"/>
      <c r="AV499" s="263"/>
      <c r="AW499" s="263"/>
    </row>
    <row r="500" spans="1:49" ht="14.45" customHeight="1" thickBot="1" x14ac:dyDescent="0.25">
      <c r="A500" s="306">
        <v>499</v>
      </c>
      <c r="B500" s="255">
        <v>479</v>
      </c>
      <c r="C500" s="256">
        <v>316</v>
      </c>
      <c r="D500" s="257">
        <v>407</v>
      </c>
      <c r="E500" s="258">
        <v>203</v>
      </c>
      <c r="F500" s="259" t="s">
        <v>140</v>
      </c>
      <c r="G500" s="20">
        <v>37</v>
      </c>
      <c r="H500" s="47" t="s">
        <v>630</v>
      </c>
      <c r="I500" s="260">
        <v>3015</v>
      </c>
      <c r="J500" s="261" t="s">
        <v>160</v>
      </c>
      <c r="K500" s="306">
        <v>0</v>
      </c>
      <c r="L500" s="306"/>
      <c r="M500" s="90" t="s">
        <v>161</v>
      </c>
      <c r="N500" s="90"/>
      <c r="O500" s="90" t="s">
        <v>157</v>
      </c>
      <c r="P500" s="90" t="s">
        <v>15</v>
      </c>
      <c r="Q500" s="274">
        <v>1</v>
      </c>
      <c r="R500" s="307">
        <v>2</v>
      </c>
      <c r="S500" s="307">
        <f t="shared" si="135"/>
        <v>2.5</v>
      </c>
      <c r="T500" s="307">
        <f t="shared" si="136"/>
        <v>3</v>
      </c>
      <c r="U500" s="307">
        <v>3</v>
      </c>
      <c r="V500" s="307">
        <v>3</v>
      </c>
      <c r="W500" s="307">
        <v>63.057600000000008</v>
      </c>
      <c r="X500" s="307">
        <v>94.671300000000002</v>
      </c>
      <c r="Y500" s="383">
        <v>96.52</v>
      </c>
      <c r="Z500" s="307">
        <f>'SKLOP D'!J37</f>
        <v>0</v>
      </c>
      <c r="AA500" s="307">
        <v>63.057600000000008</v>
      </c>
      <c r="AB500" s="307">
        <v>1.3</v>
      </c>
      <c r="AC500" s="307">
        <f t="shared" si="137"/>
        <v>81.97</v>
      </c>
      <c r="AD500" s="307">
        <v>1.1000000000000001</v>
      </c>
      <c r="AE500" s="307">
        <v>104.13843000000001</v>
      </c>
      <c r="AF500" s="307">
        <v>1.1000000000000001</v>
      </c>
      <c r="AG500" s="307">
        <f t="shared" si="138"/>
        <v>106.17200000000001</v>
      </c>
      <c r="AH500" s="307">
        <f t="shared" si="139"/>
        <v>81.97</v>
      </c>
      <c r="AI500" s="329"/>
      <c r="AJ500" s="307">
        <f t="shared" si="140"/>
        <v>208.27686000000003</v>
      </c>
      <c r="AK500" s="329"/>
      <c r="AL500" s="461">
        <f t="shared" si="141"/>
        <v>318.51600000000002</v>
      </c>
      <c r="AM500" s="485"/>
      <c r="AN500" s="309">
        <v>94.671300000000002</v>
      </c>
      <c r="AO500" s="309"/>
      <c r="AP500" s="309">
        <v>193.04</v>
      </c>
      <c r="AQ500" s="309"/>
      <c r="AR500" s="471">
        <f t="shared" si="134"/>
        <v>0</v>
      </c>
      <c r="AS500" s="309"/>
      <c r="AT500" s="310"/>
      <c r="AU500" s="263"/>
      <c r="AV500" s="263"/>
      <c r="AW500" s="263"/>
    </row>
    <row r="501" spans="1:49" ht="14.45" customHeight="1" thickBot="1" x14ac:dyDescent="0.25">
      <c r="A501" s="306">
        <v>500</v>
      </c>
      <c r="B501" s="255">
        <v>480</v>
      </c>
      <c r="C501" s="256">
        <v>317</v>
      </c>
      <c r="D501" s="257">
        <v>408</v>
      </c>
      <c r="E501" s="258">
        <v>204</v>
      </c>
      <c r="F501" s="259" t="s">
        <v>140</v>
      </c>
      <c r="G501" s="20">
        <v>37</v>
      </c>
      <c r="H501" s="47" t="s">
        <v>630</v>
      </c>
      <c r="I501" s="260">
        <v>2625</v>
      </c>
      <c r="J501" s="261" t="s">
        <v>162</v>
      </c>
      <c r="K501" s="306">
        <v>0</v>
      </c>
      <c r="L501" s="306"/>
      <c r="M501" s="259" t="s">
        <v>163</v>
      </c>
      <c r="N501" s="259"/>
      <c r="O501" s="259" t="s">
        <v>157</v>
      </c>
      <c r="P501" s="259" t="s">
        <v>15</v>
      </c>
      <c r="Q501" s="274">
        <v>1</v>
      </c>
      <c r="R501" s="307">
        <v>2</v>
      </c>
      <c r="S501" s="307">
        <f t="shared" si="135"/>
        <v>2.5</v>
      </c>
      <c r="T501" s="307">
        <f t="shared" si="136"/>
        <v>3</v>
      </c>
      <c r="U501" s="307">
        <v>3</v>
      </c>
      <c r="V501" s="307">
        <v>3</v>
      </c>
      <c r="W501" s="307">
        <v>86.944320000000005</v>
      </c>
      <c r="X501" s="346">
        <v>130.52719999999999</v>
      </c>
      <c r="Y501" s="383">
        <v>133.095</v>
      </c>
      <c r="Z501" s="307">
        <f>'SKLOP D'!J38</f>
        <v>0</v>
      </c>
      <c r="AA501" s="307">
        <v>86.944320000000005</v>
      </c>
      <c r="AB501" s="307">
        <v>1.3</v>
      </c>
      <c r="AC501" s="307">
        <f t="shared" si="137"/>
        <v>113.03</v>
      </c>
      <c r="AD501" s="307">
        <v>1.1000000000000001</v>
      </c>
      <c r="AE501" s="307">
        <v>143.57992000000002</v>
      </c>
      <c r="AF501" s="307">
        <v>1.1000000000000001</v>
      </c>
      <c r="AG501" s="307">
        <f t="shared" si="138"/>
        <v>146.40450000000001</v>
      </c>
      <c r="AH501" s="346">
        <f t="shared" si="139"/>
        <v>113.03</v>
      </c>
      <c r="AI501" s="353">
        <f>SUM(AH472:AH501)</f>
        <v>28854.699999999997</v>
      </c>
      <c r="AJ501" s="307">
        <f t="shared" si="140"/>
        <v>287.15984000000003</v>
      </c>
      <c r="AK501" s="365">
        <f>SUM(AJ472:AJ501)</f>
        <v>65786.836257999996</v>
      </c>
      <c r="AL501" s="461">
        <f t="shared" si="141"/>
        <v>439.21350000000007</v>
      </c>
      <c r="AM501" s="365">
        <f>SUM(AL472:AL501)</f>
        <v>95969.025227999984</v>
      </c>
      <c r="AN501" s="308">
        <v>130.52719999999999</v>
      </c>
      <c r="AO501" s="365">
        <f>SUM(AN472:AN501)</f>
        <v>30448.195230000001</v>
      </c>
      <c r="AP501" s="393">
        <v>266.19</v>
      </c>
      <c r="AQ501" s="365">
        <v>66845.618560000003</v>
      </c>
      <c r="AR501" s="471">
        <f t="shared" si="134"/>
        <v>0</v>
      </c>
      <c r="AS501" s="340">
        <f>SUM(AR472:AR501)</f>
        <v>0</v>
      </c>
      <c r="AT501" s="294"/>
      <c r="AU501" s="294"/>
      <c r="AV501" s="294"/>
      <c r="AW501" s="294"/>
    </row>
    <row r="502" spans="1:49" ht="14.45" customHeight="1" x14ac:dyDescent="0.2">
      <c r="A502" s="313">
        <v>501</v>
      </c>
      <c r="B502" s="255">
        <v>481</v>
      </c>
      <c r="C502" s="256">
        <v>320</v>
      </c>
      <c r="D502" s="257">
        <v>411</v>
      </c>
      <c r="E502" s="258">
        <v>156</v>
      </c>
      <c r="F502" s="259" t="s">
        <v>115</v>
      </c>
      <c r="G502" s="20">
        <v>39</v>
      </c>
      <c r="H502" s="47" t="s">
        <v>627</v>
      </c>
      <c r="I502" s="20">
        <v>9127</v>
      </c>
      <c r="J502" s="261" t="s">
        <v>1418</v>
      </c>
      <c r="K502" s="313">
        <v>0</v>
      </c>
      <c r="L502" s="313"/>
      <c r="M502" s="259" t="s">
        <v>116</v>
      </c>
      <c r="N502" s="259"/>
      <c r="O502" s="263" t="s">
        <v>117</v>
      </c>
      <c r="P502" s="259" t="s">
        <v>15</v>
      </c>
      <c r="Q502" s="274">
        <v>30</v>
      </c>
      <c r="R502" s="312">
        <v>60</v>
      </c>
      <c r="S502" s="312">
        <f t="shared" si="135"/>
        <v>75</v>
      </c>
      <c r="T502" s="312">
        <f t="shared" si="136"/>
        <v>75</v>
      </c>
      <c r="U502" s="312">
        <v>75</v>
      </c>
      <c r="V502" s="312">
        <v>75</v>
      </c>
      <c r="W502" s="312">
        <v>280</v>
      </c>
      <c r="X502" s="347">
        <v>305.76</v>
      </c>
      <c r="Y502" s="382">
        <v>302.40000000000003</v>
      </c>
      <c r="Z502" s="312">
        <f>'SKLOP E'!J9</f>
        <v>0</v>
      </c>
      <c r="AA502" s="312">
        <v>280</v>
      </c>
      <c r="AB502" s="312">
        <v>1.3</v>
      </c>
      <c r="AC502" s="312">
        <f t="shared" si="137"/>
        <v>364</v>
      </c>
      <c r="AD502" s="312">
        <v>1.1000000000000001</v>
      </c>
      <c r="AE502" s="347">
        <v>336.33600000000001</v>
      </c>
      <c r="AF502" s="312">
        <v>1.1000000000000001</v>
      </c>
      <c r="AG502" s="347">
        <f t="shared" si="138"/>
        <v>332.64000000000004</v>
      </c>
      <c r="AH502" s="347">
        <f t="shared" si="139"/>
        <v>10920</v>
      </c>
      <c r="AI502" s="354"/>
      <c r="AJ502" s="312">
        <f>R502*AE502</f>
        <v>20180.16</v>
      </c>
      <c r="AK502" s="352"/>
      <c r="AL502" s="462">
        <f>V502*AG502</f>
        <v>24948.000000000004</v>
      </c>
      <c r="AM502" s="352"/>
      <c r="AN502" s="315">
        <v>9172.7999999999993</v>
      </c>
      <c r="AO502" s="315"/>
      <c r="AP502" s="315">
        <v>18144.000000000004</v>
      </c>
      <c r="AQ502" s="315"/>
      <c r="AR502" s="467">
        <f t="shared" ref="AR502:AR533" si="142">V502*Z502</f>
        <v>0</v>
      </c>
      <c r="AS502" s="315"/>
      <c r="AT502" s="300"/>
      <c r="AU502" s="300"/>
      <c r="AV502" s="300"/>
      <c r="AW502" s="300"/>
    </row>
    <row r="503" spans="1:49" ht="14.45" customHeight="1" x14ac:dyDescent="0.2">
      <c r="A503" s="313">
        <v>502</v>
      </c>
      <c r="B503" s="255">
        <v>482</v>
      </c>
      <c r="C503" s="256">
        <v>321</v>
      </c>
      <c r="D503" s="257">
        <v>412</v>
      </c>
      <c r="E503" s="258">
        <v>157</v>
      </c>
      <c r="F503" s="259" t="s">
        <v>115</v>
      </c>
      <c r="G503" s="20">
        <v>39</v>
      </c>
      <c r="H503" s="47" t="s">
        <v>627</v>
      </c>
      <c r="I503" s="20">
        <v>9190</v>
      </c>
      <c r="J503" s="261" t="s">
        <v>1419</v>
      </c>
      <c r="K503" s="313">
        <v>0</v>
      </c>
      <c r="L503" s="313"/>
      <c r="M503" s="259" t="s">
        <v>118</v>
      </c>
      <c r="N503" s="259"/>
      <c r="O503" s="263" t="s">
        <v>117</v>
      </c>
      <c r="P503" s="259" t="s">
        <v>15</v>
      </c>
      <c r="Q503" s="274">
        <v>6</v>
      </c>
      <c r="R503" s="312">
        <v>12</v>
      </c>
      <c r="S503" s="312">
        <f t="shared" si="135"/>
        <v>15</v>
      </c>
      <c r="T503" s="312">
        <f t="shared" si="136"/>
        <v>15</v>
      </c>
      <c r="U503" s="312">
        <v>15</v>
      </c>
      <c r="V503" s="312">
        <v>15</v>
      </c>
      <c r="W503" s="312">
        <v>375</v>
      </c>
      <c r="X503" s="347">
        <v>440.61</v>
      </c>
      <c r="Y503" s="382">
        <v>405</v>
      </c>
      <c r="Z503" s="312">
        <f>'SKLOP E'!J10</f>
        <v>0</v>
      </c>
      <c r="AA503" s="312">
        <v>375</v>
      </c>
      <c r="AB503" s="312">
        <v>1.3</v>
      </c>
      <c r="AC503" s="312">
        <f t="shared" si="137"/>
        <v>487.5</v>
      </c>
      <c r="AD503" s="312">
        <v>1.1000000000000001</v>
      </c>
      <c r="AE503" s="347">
        <v>484.67100000000005</v>
      </c>
      <c r="AF503" s="312">
        <v>1.1000000000000001</v>
      </c>
      <c r="AG503" s="347">
        <f t="shared" si="138"/>
        <v>445.50000000000006</v>
      </c>
      <c r="AH503" s="347">
        <f t="shared" si="139"/>
        <v>2925</v>
      </c>
      <c r="AI503" s="354"/>
      <c r="AJ503" s="312">
        <f t="shared" ref="AJ503:AJ567" si="143">R503*AE503</f>
        <v>5816.0520000000006</v>
      </c>
      <c r="AK503" s="352"/>
      <c r="AL503" s="462">
        <f t="shared" ref="AL503:AL506" si="144">V503*AG503</f>
        <v>6682.5000000000009</v>
      </c>
      <c r="AM503" s="352"/>
      <c r="AN503" s="315">
        <v>2643.66</v>
      </c>
      <c r="AO503" s="315"/>
      <c r="AP503" s="315">
        <v>4860</v>
      </c>
      <c r="AQ503" s="315"/>
      <c r="AR503" s="467">
        <f t="shared" si="142"/>
        <v>0</v>
      </c>
      <c r="AS503" s="315"/>
      <c r="AT503" s="301"/>
      <c r="AU503" s="301"/>
      <c r="AV503" s="301"/>
      <c r="AW503" s="301"/>
    </row>
    <row r="504" spans="1:49" ht="14.45" customHeight="1" x14ac:dyDescent="0.2">
      <c r="A504" s="313">
        <v>503</v>
      </c>
      <c r="B504" s="255">
        <v>483</v>
      </c>
      <c r="C504" s="256">
        <v>322</v>
      </c>
      <c r="D504" s="257">
        <v>413</v>
      </c>
      <c r="E504" s="258"/>
      <c r="F504" s="259" t="s">
        <v>115</v>
      </c>
      <c r="G504" s="20">
        <v>39</v>
      </c>
      <c r="H504" s="47" t="s">
        <v>627</v>
      </c>
      <c r="I504" s="20">
        <v>9169</v>
      </c>
      <c r="J504" s="261"/>
      <c r="K504" s="313">
        <v>0</v>
      </c>
      <c r="L504" s="313"/>
      <c r="M504" s="259" t="s">
        <v>1085</v>
      </c>
      <c r="N504" s="259"/>
      <c r="O504" s="263" t="s">
        <v>117</v>
      </c>
      <c r="P504" s="259" t="s">
        <v>15</v>
      </c>
      <c r="Q504" s="274">
        <v>2</v>
      </c>
      <c r="R504" s="312">
        <v>4</v>
      </c>
      <c r="S504" s="312">
        <f t="shared" si="135"/>
        <v>5</v>
      </c>
      <c r="T504" s="312">
        <f t="shared" si="136"/>
        <v>5</v>
      </c>
      <c r="U504" s="312">
        <v>5</v>
      </c>
      <c r="V504" s="312">
        <v>5</v>
      </c>
      <c r="W504" s="312">
        <v>25</v>
      </c>
      <c r="X504" s="347">
        <v>26.4</v>
      </c>
      <c r="Y504" s="382">
        <v>22.5</v>
      </c>
      <c r="Z504" s="312">
        <f>'SKLOP E'!J11</f>
        <v>0</v>
      </c>
      <c r="AA504" s="312">
        <v>25</v>
      </c>
      <c r="AB504" s="312">
        <v>1.3</v>
      </c>
      <c r="AC504" s="312">
        <f t="shared" si="137"/>
        <v>32.5</v>
      </c>
      <c r="AD504" s="312">
        <v>1.1000000000000001</v>
      </c>
      <c r="AE504" s="347">
        <v>29.04</v>
      </c>
      <c r="AF504" s="312">
        <v>1.1000000000000001</v>
      </c>
      <c r="AG504" s="347">
        <f t="shared" si="138"/>
        <v>24.750000000000004</v>
      </c>
      <c r="AH504" s="347">
        <f t="shared" si="139"/>
        <v>65</v>
      </c>
      <c r="AI504" s="354"/>
      <c r="AJ504" s="312">
        <f t="shared" si="143"/>
        <v>116.16</v>
      </c>
      <c r="AK504" s="352"/>
      <c r="AL504" s="462">
        <f t="shared" si="144"/>
        <v>123.75000000000001</v>
      </c>
      <c r="AM504" s="352"/>
      <c r="AN504" s="315">
        <v>52.8</v>
      </c>
      <c r="AO504" s="315"/>
      <c r="AP504" s="315">
        <v>90</v>
      </c>
      <c r="AQ504" s="315"/>
      <c r="AR504" s="467">
        <f t="shared" si="142"/>
        <v>0</v>
      </c>
      <c r="AS504" s="315"/>
      <c r="AT504" s="301"/>
      <c r="AU504" s="301"/>
      <c r="AV504" s="301"/>
      <c r="AW504" s="301"/>
    </row>
    <row r="505" spans="1:49" ht="14.45" customHeight="1" thickBot="1" x14ac:dyDescent="0.25">
      <c r="A505" s="313">
        <v>504</v>
      </c>
      <c r="B505" s="255">
        <v>484</v>
      </c>
      <c r="C505" s="256">
        <v>323</v>
      </c>
      <c r="D505" s="257">
        <v>414</v>
      </c>
      <c r="E505" s="258"/>
      <c r="F505" s="259" t="s">
        <v>115</v>
      </c>
      <c r="G505" s="20">
        <v>39</v>
      </c>
      <c r="H505" s="47" t="s">
        <v>627</v>
      </c>
      <c r="I505" s="20">
        <v>9253</v>
      </c>
      <c r="J505" s="261"/>
      <c r="K505" s="313">
        <v>0</v>
      </c>
      <c r="L505" s="313"/>
      <c r="M505" s="259" t="s">
        <v>1088</v>
      </c>
      <c r="N505" s="259"/>
      <c r="O505" s="263" t="s">
        <v>117</v>
      </c>
      <c r="P505" s="259" t="s">
        <v>1086</v>
      </c>
      <c r="Q505" s="274">
        <v>2</v>
      </c>
      <c r="R505" s="312">
        <v>4</v>
      </c>
      <c r="S505" s="312">
        <f t="shared" si="135"/>
        <v>5</v>
      </c>
      <c r="T505" s="312">
        <f t="shared" si="136"/>
        <v>5</v>
      </c>
      <c r="U505" s="312">
        <v>5</v>
      </c>
      <c r="V505" s="312">
        <v>5</v>
      </c>
      <c r="W505" s="312">
        <v>20</v>
      </c>
      <c r="X505" s="347">
        <v>23.919999999999998</v>
      </c>
      <c r="Y505" s="382">
        <v>18</v>
      </c>
      <c r="Z505" s="312">
        <f>'SKLOP E'!J12</f>
        <v>0</v>
      </c>
      <c r="AA505" s="312">
        <v>20</v>
      </c>
      <c r="AB505" s="312">
        <v>1.3</v>
      </c>
      <c r="AC505" s="312">
        <f t="shared" si="137"/>
        <v>26</v>
      </c>
      <c r="AD505" s="312">
        <v>1.1000000000000001</v>
      </c>
      <c r="AE505" s="347">
        <v>26.312000000000001</v>
      </c>
      <c r="AF505" s="312">
        <v>1.1000000000000001</v>
      </c>
      <c r="AG505" s="347">
        <f t="shared" si="138"/>
        <v>19.8</v>
      </c>
      <c r="AH505" s="347">
        <f t="shared" si="139"/>
        <v>52</v>
      </c>
      <c r="AI505" s="354"/>
      <c r="AJ505" s="312">
        <f t="shared" si="143"/>
        <v>105.248</v>
      </c>
      <c r="AK505" s="352"/>
      <c r="AL505" s="462">
        <f t="shared" si="144"/>
        <v>99</v>
      </c>
      <c r="AM505" s="352"/>
      <c r="AN505" s="315">
        <v>47.839999999999996</v>
      </c>
      <c r="AO505" s="372"/>
      <c r="AP505" s="372">
        <v>72</v>
      </c>
      <c r="AQ505" s="372"/>
      <c r="AR505" s="467">
        <f t="shared" si="142"/>
        <v>0</v>
      </c>
      <c r="AS505" s="315"/>
      <c r="AT505" s="304"/>
      <c r="AU505" s="304"/>
      <c r="AV505" s="304"/>
      <c r="AW505" s="304"/>
    </row>
    <row r="506" spans="1:49" ht="14.45" customHeight="1" thickBot="1" x14ac:dyDescent="0.25">
      <c r="A506" s="313">
        <v>505</v>
      </c>
      <c r="B506" s="255">
        <v>485</v>
      </c>
      <c r="C506" s="256">
        <v>324</v>
      </c>
      <c r="D506" s="257">
        <v>415</v>
      </c>
      <c r="E506" s="258"/>
      <c r="F506" s="259" t="s">
        <v>115</v>
      </c>
      <c r="G506" s="20">
        <v>39</v>
      </c>
      <c r="H506" s="47" t="s">
        <v>627</v>
      </c>
      <c r="I506" s="20">
        <v>9342</v>
      </c>
      <c r="J506" s="261"/>
      <c r="K506" s="313">
        <v>0</v>
      </c>
      <c r="L506" s="313"/>
      <c r="M506" s="259" t="s">
        <v>1117</v>
      </c>
      <c r="N506" s="259"/>
      <c r="O506" s="263" t="s">
        <v>117</v>
      </c>
      <c r="P506" s="259" t="s">
        <v>1086</v>
      </c>
      <c r="Q506" s="274">
        <v>1</v>
      </c>
      <c r="R506" s="312">
        <v>2</v>
      </c>
      <c r="S506" s="312">
        <f t="shared" si="135"/>
        <v>2.5</v>
      </c>
      <c r="T506" s="312">
        <f t="shared" si="136"/>
        <v>3</v>
      </c>
      <c r="U506" s="312">
        <v>3</v>
      </c>
      <c r="V506" s="312">
        <v>3</v>
      </c>
      <c r="W506" s="312">
        <v>150</v>
      </c>
      <c r="X506" s="347">
        <v>84.984000000000009</v>
      </c>
      <c r="Y506" s="382">
        <v>160.42500000000001</v>
      </c>
      <c r="Z506" s="312">
        <f>'SKLOP E'!J13</f>
        <v>0</v>
      </c>
      <c r="AA506" s="312">
        <v>150</v>
      </c>
      <c r="AB506" s="312">
        <v>1.3</v>
      </c>
      <c r="AC506" s="312">
        <f t="shared" si="137"/>
        <v>195</v>
      </c>
      <c r="AD506" s="312">
        <v>1.1000000000000001</v>
      </c>
      <c r="AE506" s="347">
        <v>93.482400000000013</v>
      </c>
      <c r="AF506" s="312">
        <v>1.1000000000000001</v>
      </c>
      <c r="AG506" s="347">
        <f t="shared" si="138"/>
        <v>176.46750000000003</v>
      </c>
      <c r="AH506" s="347">
        <f t="shared" si="139"/>
        <v>195</v>
      </c>
      <c r="AI506" s="355">
        <f>SUM(AH502:AH506)</f>
        <v>14157</v>
      </c>
      <c r="AJ506" s="312">
        <f t="shared" si="143"/>
        <v>186.96480000000003</v>
      </c>
      <c r="AK506" s="366">
        <f>SUM(AJ502:AJ506)</f>
        <v>26404.584800000001</v>
      </c>
      <c r="AL506" s="462">
        <f t="shared" si="144"/>
        <v>529.40250000000015</v>
      </c>
      <c r="AM506" s="366">
        <f>SUM(AL502:AL506)</f>
        <v>32382.652500000004</v>
      </c>
      <c r="AN506" s="315">
        <v>84.984000000000009</v>
      </c>
      <c r="AO506" s="355">
        <f>SUM(AN502:AN506)</f>
        <v>12002.083999999999</v>
      </c>
      <c r="AP506" s="314">
        <v>320.85000000000002</v>
      </c>
      <c r="AQ506" s="394">
        <v>23486.850000000002</v>
      </c>
      <c r="AR506" s="472">
        <f t="shared" si="142"/>
        <v>0</v>
      </c>
      <c r="AS506" s="341">
        <f>SUM(AR502:AR506)</f>
        <v>0</v>
      </c>
      <c r="AT506" s="316"/>
      <c r="AU506" s="316"/>
      <c r="AV506" s="316"/>
      <c r="AW506" s="316"/>
    </row>
    <row r="507" spans="1:49" ht="14.45" customHeight="1" x14ac:dyDescent="0.2">
      <c r="A507" s="425">
        <v>506</v>
      </c>
      <c r="B507" s="423">
        <v>486</v>
      </c>
      <c r="C507" s="303">
        <v>327</v>
      </c>
      <c r="D507" s="303">
        <v>418</v>
      </c>
      <c r="E507" s="302"/>
      <c r="F507" s="51">
        <v>2072</v>
      </c>
      <c r="G507" s="47">
        <v>47</v>
      </c>
      <c r="H507" s="47" t="s">
        <v>1138</v>
      </c>
      <c r="I507" s="303">
        <v>3905</v>
      </c>
      <c r="J507" s="424" t="s">
        <v>1139</v>
      </c>
      <c r="K507" s="425">
        <v>0</v>
      </c>
      <c r="L507" s="425"/>
      <c r="M507" s="90" t="s">
        <v>1204</v>
      </c>
      <c r="N507" s="426"/>
      <c r="O507" s="90" t="s">
        <v>507</v>
      </c>
      <c r="P507" s="90" t="s">
        <v>15</v>
      </c>
      <c r="Q507" s="427">
        <v>5</v>
      </c>
      <c r="R507" s="422">
        <v>10</v>
      </c>
      <c r="S507" s="422">
        <f t="shared" si="135"/>
        <v>12.5</v>
      </c>
      <c r="T507" s="422">
        <f t="shared" si="136"/>
        <v>13</v>
      </c>
      <c r="U507" s="422">
        <v>13</v>
      </c>
      <c r="V507" s="422">
        <v>13</v>
      </c>
      <c r="W507" s="422">
        <v>17</v>
      </c>
      <c r="X507" s="422">
        <v>20.399999999999999</v>
      </c>
      <c r="Y507" s="428">
        <v>20.399999999999999</v>
      </c>
      <c r="Z507" s="422">
        <f>'SKLOP F'!J9</f>
        <v>0</v>
      </c>
      <c r="AA507" s="422">
        <v>17</v>
      </c>
      <c r="AB507" s="422">
        <v>1.2</v>
      </c>
      <c r="AC507" s="422">
        <f t="shared" si="137"/>
        <v>20.399999999999999</v>
      </c>
      <c r="AD507" s="422">
        <v>1</v>
      </c>
      <c r="AE507" s="422">
        <v>20.399999999999999</v>
      </c>
      <c r="AF507" s="422">
        <v>1</v>
      </c>
      <c r="AG507" s="422">
        <f t="shared" si="138"/>
        <v>20.399999999999999</v>
      </c>
      <c r="AH507" s="422">
        <f t="shared" si="139"/>
        <v>102</v>
      </c>
      <c r="AI507" s="429"/>
      <c r="AJ507" s="422">
        <f t="shared" si="143"/>
        <v>204</v>
      </c>
      <c r="AK507" s="429"/>
      <c r="AL507" s="463">
        <f>V507*AG507</f>
        <v>265.2</v>
      </c>
      <c r="AM507" s="488"/>
      <c r="AN507" s="486">
        <v>102</v>
      </c>
      <c r="AO507" s="373"/>
      <c r="AP507" s="373">
        <v>204</v>
      </c>
      <c r="AQ507" s="373"/>
      <c r="AR507" s="473">
        <f t="shared" si="142"/>
        <v>0</v>
      </c>
      <c r="AS507" s="319"/>
      <c r="AT507" s="300"/>
      <c r="AU507" s="300"/>
      <c r="AV507" s="300"/>
      <c r="AW507" s="300"/>
    </row>
    <row r="508" spans="1:49" ht="14.45" customHeight="1" x14ac:dyDescent="0.2">
      <c r="A508" s="425">
        <v>507</v>
      </c>
      <c r="B508" s="423">
        <v>487</v>
      </c>
      <c r="C508" s="303">
        <v>325</v>
      </c>
      <c r="D508" s="303">
        <v>416</v>
      </c>
      <c r="E508" s="302"/>
      <c r="F508" s="51">
        <v>2072</v>
      </c>
      <c r="G508" s="47">
        <v>47</v>
      </c>
      <c r="H508" s="47" t="s">
        <v>1138</v>
      </c>
      <c r="I508" s="303">
        <v>2884</v>
      </c>
      <c r="J508" s="424" t="s">
        <v>1141</v>
      </c>
      <c r="K508" s="425">
        <v>0</v>
      </c>
      <c r="L508" s="425"/>
      <c r="M508" s="90" t="s">
        <v>1203</v>
      </c>
      <c r="N508" s="426"/>
      <c r="O508" s="90" t="s">
        <v>507</v>
      </c>
      <c r="P508" s="90" t="s">
        <v>15</v>
      </c>
      <c r="Q508" s="427">
        <v>10</v>
      </c>
      <c r="R508" s="422">
        <v>20</v>
      </c>
      <c r="S508" s="422">
        <f t="shared" si="135"/>
        <v>25</v>
      </c>
      <c r="T508" s="422">
        <f t="shared" si="136"/>
        <v>25</v>
      </c>
      <c r="U508" s="422">
        <v>25</v>
      </c>
      <c r="V508" s="422">
        <v>25</v>
      </c>
      <c r="W508" s="422">
        <v>34</v>
      </c>
      <c r="X508" s="422">
        <v>40.799999999999997</v>
      </c>
      <c r="Y508" s="428">
        <v>40.799999999999997</v>
      </c>
      <c r="Z508" s="422">
        <f>'SKLOP F'!J10</f>
        <v>0</v>
      </c>
      <c r="AA508" s="422">
        <v>34</v>
      </c>
      <c r="AB508" s="422">
        <v>1.2</v>
      </c>
      <c r="AC508" s="422">
        <f t="shared" si="137"/>
        <v>40.799999999999997</v>
      </c>
      <c r="AD508" s="422">
        <v>1</v>
      </c>
      <c r="AE508" s="422">
        <v>40.799999999999997</v>
      </c>
      <c r="AF508" s="422">
        <v>1</v>
      </c>
      <c r="AG508" s="422">
        <f t="shared" si="138"/>
        <v>40.799999999999997</v>
      </c>
      <c r="AH508" s="422">
        <f t="shared" si="139"/>
        <v>408</v>
      </c>
      <c r="AI508" s="429"/>
      <c r="AJ508" s="422">
        <f t="shared" si="143"/>
        <v>816</v>
      </c>
      <c r="AK508" s="429"/>
      <c r="AL508" s="463">
        <f t="shared" ref="AL508:AL565" si="145">V508*AG508</f>
        <v>1019.9999999999999</v>
      </c>
      <c r="AM508" s="489"/>
      <c r="AN508" s="486">
        <v>408</v>
      </c>
      <c r="AO508" s="319"/>
      <c r="AP508" s="319">
        <v>816</v>
      </c>
      <c r="AQ508" s="319"/>
      <c r="AR508" s="473">
        <f t="shared" si="142"/>
        <v>0</v>
      </c>
      <c r="AS508" s="319"/>
      <c r="AT508" s="301"/>
      <c r="AU508" s="301"/>
      <c r="AV508" s="301"/>
      <c r="AW508" s="301"/>
    </row>
    <row r="509" spans="1:49" ht="14.45" customHeight="1" x14ac:dyDescent="0.2">
      <c r="A509" s="425">
        <v>508</v>
      </c>
      <c r="B509" s="423">
        <v>488</v>
      </c>
      <c r="C509" s="303">
        <v>329</v>
      </c>
      <c r="D509" s="303">
        <v>420</v>
      </c>
      <c r="E509" s="47"/>
      <c r="F509" s="51">
        <v>2072</v>
      </c>
      <c r="G509" s="47">
        <v>47</v>
      </c>
      <c r="H509" s="47" t="s">
        <v>1138</v>
      </c>
      <c r="I509" s="303">
        <v>4016</v>
      </c>
      <c r="J509" s="424" t="s">
        <v>1420</v>
      </c>
      <c r="K509" s="425">
        <v>0</v>
      </c>
      <c r="L509" s="425"/>
      <c r="M509" s="90" t="s">
        <v>1208</v>
      </c>
      <c r="N509" s="47"/>
      <c r="O509" s="90" t="s">
        <v>507</v>
      </c>
      <c r="P509" s="90" t="s">
        <v>15</v>
      </c>
      <c r="Q509" s="427">
        <v>15</v>
      </c>
      <c r="R509" s="422">
        <v>30</v>
      </c>
      <c r="S509" s="422">
        <f t="shared" si="135"/>
        <v>37.5</v>
      </c>
      <c r="T509" s="422">
        <f t="shared" si="136"/>
        <v>38</v>
      </c>
      <c r="U509" s="422">
        <v>38</v>
      </c>
      <c r="V509" s="422">
        <v>38</v>
      </c>
      <c r="W509" s="422">
        <v>40</v>
      </c>
      <c r="X509" s="422">
        <v>48</v>
      </c>
      <c r="Y509" s="428">
        <v>48</v>
      </c>
      <c r="Z509" s="422">
        <f>'SKLOP F'!J11</f>
        <v>0</v>
      </c>
      <c r="AA509" s="422">
        <v>40</v>
      </c>
      <c r="AB509" s="422">
        <v>1.2</v>
      </c>
      <c r="AC509" s="422">
        <f t="shared" si="137"/>
        <v>48</v>
      </c>
      <c r="AD509" s="422">
        <v>1</v>
      </c>
      <c r="AE509" s="422">
        <v>48</v>
      </c>
      <c r="AF509" s="422">
        <v>1</v>
      </c>
      <c r="AG509" s="422">
        <f t="shared" si="138"/>
        <v>48</v>
      </c>
      <c r="AH509" s="422">
        <f t="shared" si="139"/>
        <v>720</v>
      </c>
      <c r="AI509" s="429"/>
      <c r="AJ509" s="422">
        <f t="shared" si="143"/>
        <v>1440</v>
      </c>
      <c r="AK509" s="429"/>
      <c r="AL509" s="463">
        <f t="shared" si="145"/>
        <v>1824</v>
      </c>
      <c r="AM509" s="489"/>
      <c r="AN509" s="486">
        <v>720</v>
      </c>
      <c r="AO509" s="319"/>
      <c r="AP509" s="319">
        <v>1440</v>
      </c>
      <c r="AQ509" s="319"/>
      <c r="AR509" s="473">
        <f t="shared" si="142"/>
        <v>0</v>
      </c>
      <c r="AS509" s="319"/>
      <c r="AT509" s="301"/>
      <c r="AU509" s="301"/>
      <c r="AV509" s="301"/>
      <c r="AW509" s="301"/>
    </row>
    <row r="510" spans="1:49" ht="14.45" customHeight="1" x14ac:dyDescent="0.2">
      <c r="A510" s="425">
        <v>509</v>
      </c>
      <c r="B510" s="423">
        <v>489</v>
      </c>
      <c r="C510" s="303">
        <v>330</v>
      </c>
      <c r="D510" s="303">
        <v>421</v>
      </c>
      <c r="E510" s="302"/>
      <c r="F510" s="51">
        <v>2072</v>
      </c>
      <c r="G510" s="47">
        <v>47</v>
      </c>
      <c r="H510" s="47" t="s">
        <v>1138</v>
      </c>
      <c r="I510" s="303">
        <v>3968</v>
      </c>
      <c r="J510" s="424" t="s">
        <v>1142</v>
      </c>
      <c r="K510" s="425">
        <v>0</v>
      </c>
      <c r="L510" s="425"/>
      <c r="M510" s="90" t="s">
        <v>1207</v>
      </c>
      <c r="N510" s="426"/>
      <c r="O510" s="90" t="s">
        <v>507</v>
      </c>
      <c r="P510" s="90" t="s">
        <v>15</v>
      </c>
      <c r="Q510" s="430">
        <v>10</v>
      </c>
      <c r="R510" s="422">
        <v>20</v>
      </c>
      <c r="S510" s="422">
        <f t="shared" si="135"/>
        <v>25</v>
      </c>
      <c r="T510" s="422">
        <f t="shared" si="136"/>
        <v>25</v>
      </c>
      <c r="U510" s="422">
        <v>25</v>
      </c>
      <c r="V510" s="422">
        <v>25</v>
      </c>
      <c r="W510" s="422">
        <v>19</v>
      </c>
      <c r="X510" s="422">
        <v>22.8</v>
      </c>
      <c r="Y510" s="428">
        <v>22.8</v>
      </c>
      <c r="Z510" s="422">
        <f>'SKLOP F'!J12</f>
        <v>0</v>
      </c>
      <c r="AA510" s="422">
        <v>19</v>
      </c>
      <c r="AB510" s="422">
        <v>1.2</v>
      </c>
      <c r="AC510" s="422">
        <f t="shared" si="137"/>
        <v>22.8</v>
      </c>
      <c r="AD510" s="422">
        <v>1</v>
      </c>
      <c r="AE510" s="422">
        <v>22.8</v>
      </c>
      <c r="AF510" s="422">
        <v>1</v>
      </c>
      <c r="AG510" s="422">
        <f t="shared" si="138"/>
        <v>22.8</v>
      </c>
      <c r="AH510" s="422">
        <f t="shared" si="139"/>
        <v>228</v>
      </c>
      <c r="AI510" s="429"/>
      <c r="AJ510" s="422">
        <f t="shared" si="143"/>
        <v>456</v>
      </c>
      <c r="AK510" s="429"/>
      <c r="AL510" s="463">
        <f t="shared" si="145"/>
        <v>570</v>
      </c>
      <c r="AM510" s="489"/>
      <c r="AN510" s="486">
        <v>228</v>
      </c>
      <c r="AO510" s="319"/>
      <c r="AP510" s="319">
        <v>456</v>
      </c>
      <c r="AQ510" s="319"/>
      <c r="AR510" s="473">
        <f t="shared" si="142"/>
        <v>0</v>
      </c>
      <c r="AS510" s="319"/>
      <c r="AT510" s="301"/>
      <c r="AU510" s="301"/>
      <c r="AV510" s="301"/>
      <c r="AW510" s="301"/>
    </row>
    <row r="511" spans="1:49" ht="14.45" customHeight="1" x14ac:dyDescent="0.2">
      <c r="A511" s="425">
        <v>510</v>
      </c>
      <c r="B511" s="423">
        <v>490</v>
      </c>
      <c r="C511" s="303">
        <v>328</v>
      </c>
      <c r="D511" s="303">
        <v>419</v>
      </c>
      <c r="E511" s="302"/>
      <c r="F511" s="51">
        <v>2072</v>
      </c>
      <c r="G511" s="47">
        <v>47</v>
      </c>
      <c r="H511" s="47" t="s">
        <v>1138</v>
      </c>
      <c r="I511" s="303">
        <v>2866</v>
      </c>
      <c r="J511" s="424" t="s">
        <v>1143</v>
      </c>
      <c r="K511" s="425">
        <v>0</v>
      </c>
      <c r="L511" s="425"/>
      <c r="M511" s="90" t="s">
        <v>1206</v>
      </c>
      <c r="N511" s="426"/>
      <c r="O511" s="90" t="s">
        <v>507</v>
      </c>
      <c r="P511" s="90" t="s">
        <v>15</v>
      </c>
      <c r="Q511" s="430">
        <v>15</v>
      </c>
      <c r="R511" s="422">
        <v>30</v>
      </c>
      <c r="S511" s="422">
        <f t="shared" si="135"/>
        <v>37.5</v>
      </c>
      <c r="T511" s="422">
        <f t="shared" si="136"/>
        <v>38</v>
      </c>
      <c r="U511" s="422">
        <v>38</v>
      </c>
      <c r="V511" s="422">
        <v>38</v>
      </c>
      <c r="W511" s="422">
        <v>36</v>
      </c>
      <c r="X511" s="422">
        <v>43.2</v>
      </c>
      <c r="Y511" s="428">
        <v>43.2</v>
      </c>
      <c r="Z511" s="422">
        <f>'SKLOP F'!J13</f>
        <v>0</v>
      </c>
      <c r="AA511" s="422">
        <v>36</v>
      </c>
      <c r="AB511" s="422">
        <v>1.2</v>
      </c>
      <c r="AC511" s="422">
        <f t="shared" si="137"/>
        <v>43.2</v>
      </c>
      <c r="AD511" s="422">
        <v>1</v>
      </c>
      <c r="AE511" s="422">
        <v>43.2</v>
      </c>
      <c r="AF511" s="422">
        <v>1</v>
      </c>
      <c r="AG511" s="422">
        <f t="shared" si="138"/>
        <v>43.2</v>
      </c>
      <c r="AH511" s="422">
        <f t="shared" si="139"/>
        <v>648</v>
      </c>
      <c r="AI511" s="429"/>
      <c r="AJ511" s="422">
        <f t="shared" si="143"/>
        <v>1296</v>
      </c>
      <c r="AK511" s="429"/>
      <c r="AL511" s="463">
        <f t="shared" si="145"/>
        <v>1641.6000000000001</v>
      </c>
      <c r="AM511" s="489"/>
      <c r="AN511" s="486">
        <v>648</v>
      </c>
      <c r="AO511" s="319"/>
      <c r="AP511" s="319">
        <v>1296</v>
      </c>
      <c r="AQ511" s="319"/>
      <c r="AR511" s="473">
        <f t="shared" si="142"/>
        <v>0</v>
      </c>
      <c r="AS511" s="319"/>
      <c r="AT511" s="301"/>
      <c r="AU511" s="301"/>
      <c r="AV511" s="301"/>
      <c r="AW511" s="301"/>
    </row>
    <row r="512" spans="1:49" ht="14.45" customHeight="1" x14ac:dyDescent="0.2">
      <c r="A512" s="425">
        <v>511</v>
      </c>
      <c r="B512" s="423">
        <v>491</v>
      </c>
      <c r="C512" s="303">
        <v>331</v>
      </c>
      <c r="D512" s="303">
        <v>422</v>
      </c>
      <c r="E512" s="302"/>
      <c r="F512" s="51">
        <v>2072</v>
      </c>
      <c r="G512" s="47">
        <v>47</v>
      </c>
      <c r="H512" s="47" t="s">
        <v>1138</v>
      </c>
      <c r="I512" s="303">
        <v>2828</v>
      </c>
      <c r="J512" s="424" t="s">
        <v>1144</v>
      </c>
      <c r="K512" s="425">
        <v>0</v>
      </c>
      <c r="L512" s="425"/>
      <c r="M512" s="90" t="s">
        <v>1209</v>
      </c>
      <c r="N512" s="426"/>
      <c r="O512" s="90" t="s">
        <v>507</v>
      </c>
      <c r="P512" s="90" t="s">
        <v>15</v>
      </c>
      <c r="Q512" s="427">
        <v>15</v>
      </c>
      <c r="R512" s="422">
        <v>30</v>
      </c>
      <c r="S512" s="422">
        <f t="shared" si="135"/>
        <v>37.5</v>
      </c>
      <c r="T512" s="422">
        <f t="shared" si="136"/>
        <v>38</v>
      </c>
      <c r="U512" s="422">
        <v>38</v>
      </c>
      <c r="V512" s="422">
        <v>38</v>
      </c>
      <c r="W512" s="422">
        <v>80.319999999999993</v>
      </c>
      <c r="X512" s="422">
        <v>96.38</v>
      </c>
      <c r="Y512" s="428">
        <v>96.38</v>
      </c>
      <c r="Z512" s="422">
        <f>'SKLOP F'!J14</f>
        <v>0</v>
      </c>
      <c r="AA512" s="422">
        <v>80.319999999999993</v>
      </c>
      <c r="AB512" s="422">
        <v>1.2</v>
      </c>
      <c r="AC512" s="422">
        <f t="shared" si="137"/>
        <v>96.38</v>
      </c>
      <c r="AD512" s="422">
        <v>1</v>
      </c>
      <c r="AE512" s="422">
        <v>96.38</v>
      </c>
      <c r="AF512" s="422">
        <v>1</v>
      </c>
      <c r="AG512" s="422">
        <f t="shared" si="138"/>
        <v>96.38</v>
      </c>
      <c r="AH512" s="422">
        <f t="shared" si="139"/>
        <v>1445.6999999999998</v>
      </c>
      <c r="AI512" s="429"/>
      <c r="AJ512" s="422">
        <f t="shared" si="143"/>
        <v>2891.3999999999996</v>
      </c>
      <c r="AK512" s="429"/>
      <c r="AL512" s="463">
        <f t="shared" si="145"/>
        <v>3662.4399999999996</v>
      </c>
      <c r="AM512" s="489"/>
      <c r="AN512" s="486">
        <v>1445.6999999999998</v>
      </c>
      <c r="AO512" s="319"/>
      <c r="AP512" s="319">
        <v>2891.3999999999996</v>
      </c>
      <c r="AQ512" s="319"/>
      <c r="AR512" s="473">
        <f t="shared" si="142"/>
        <v>0</v>
      </c>
      <c r="AS512" s="319"/>
      <c r="AT512" s="301"/>
      <c r="AU512" s="301"/>
      <c r="AV512" s="301"/>
      <c r="AW512" s="301"/>
    </row>
    <row r="513" spans="1:49" ht="14.45" customHeight="1" x14ac:dyDescent="0.2">
      <c r="A513" s="425">
        <v>512</v>
      </c>
      <c r="B513" s="423">
        <v>492</v>
      </c>
      <c r="C513" s="303">
        <v>332</v>
      </c>
      <c r="D513" s="303">
        <v>423</v>
      </c>
      <c r="E513" s="302"/>
      <c r="F513" s="51">
        <v>2072</v>
      </c>
      <c r="G513" s="47">
        <v>47</v>
      </c>
      <c r="H513" s="47" t="s">
        <v>1138</v>
      </c>
      <c r="I513" s="303">
        <v>9374</v>
      </c>
      <c r="J513" s="424" t="s">
        <v>1421</v>
      </c>
      <c r="K513" s="425">
        <v>0</v>
      </c>
      <c r="L513" s="425"/>
      <c r="M513" s="90" t="s">
        <v>1210</v>
      </c>
      <c r="N513" s="426"/>
      <c r="O513" s="90" t="s">
        <v>507</v>
      </c>
      <c r="P513" s="90" t="s">
        <v>15</v>
      </c>
      <c r="Q513" s="427">
        <v>3</v>
      </c>
      <c r="R513" s="422">
        <v>6</v>
      </c>
      <c r="S513" s="422">
        <f t="shared" si="135"/>
        <v>7.5</v>
      </c>
      <c r="T513" s="422">
        <f t="shared" si="136"/>
        <v>8</v>
      </c>
      <c r="U513" s="422">
        <v>8</v>
      </c>
      <c r="V513" s="422">
        <v>8</v>
      </c>
      <c r="W513" s="422">
        <v>130.5</v>
      </c>
      <c r="X513" s="422">
        <v>156.6</v>
      </c>
      <c r="Y513" s="428">
        <v>156.6</v>
      </c>
      <c r="Z513" s="422">
        <f>'SKLOP F'!J15</f>
        <v>0</v>
      </c>
      <c r="AA513" s="422">
        <v>130.5</v>
      </c>
      <c r="AB513" s="422">
        <v>1.2</v>
      </c>
      <c r="AC513" s="422">
        <f t="shared" si="137"/>
        <v>156.6</v>
      </c>
      <c r="AD513" s="422">
        <v>1</v>
      </c>
      <c r="AE513" s="422">
        <v>156.6</v>
      </c>
      <c r="AF513" s="422">
        <v>1</v>
      </c>
      <c r="AG513" s="422">
        <f t="shared" si="138"/>
        <v>156.6</v>
      </c>
      <c r="AH513" s="422">
        <f t="shared" si="139"/>
        <v>469.79999999999995</v>
      </c>
      <c r="AI513" s="429"/>
      <c r="AJ513" s="422">
        <f t="shared" si="143"/>
        <v>939.59999999999991</v>
      </c>
      <c r="AK513" s="429"/>
      <c r="AL513" s="463">
        <f t="shared" si="145"/>
        <v>1252.8</v>
      </c>
      <c r="AM513" s="489"/>
      <c r="AN513" s="486">
        <v>469.79999999999995</v>
      </c>
      <c r="AO513" s="319"/>
      <c r="AP513" s="319">
        <v>939.59999999999991</v>
      </c>
      <c r="AQ513" s="319"/>
      <c r="AR513" s="473">
        <f t="shared" si="142"/>
        <v>0</v>
      </c>
      <c r="AS513" s="319"/>
      <c r="AT513" s="301"/>
      <c r="AU513" s="301"/>
      <c r="AV513" s="301"/>
      <c r="AW513" s="301"/>
    </row>
    <row r="514" spans="1:49" ht="14.45" customHeight="1" x14ac:dyDescent="0.2">
      <c r="A514" s="425">
        <v>513</v>
      </c>
      <c r="B514" s="423">
        <v>493</v>
      </c>
      <c r="C514" s="303">
        <v>333</v>
      </c>
      <c r="D514" s="303">
        <v>424</v>
      </c>
      <c r="E514" s="302"/>
      <c r="F514" s="51">
        <v>2072</v>
      </c>
      <c r="G514" s="47">
        <v>47</v>
      </c>
      <c r="H514" s="47" t="s">
        <v>1138</v>
      </c>
      <c r="I514" s="303">
        <v>3493</v>
      </c>
      <c r="J514" s="424" t="s">
        <v>1145</v>
      </c>
      <c r="K514" s="425">
        <v>0</v>
      </c>
      <c r="L514" s="425"/>
      <c r="M514" s="90" t="s">
        <v>1211</v>
      </c>
      <c r="N514" s="426"/>
      <c r="O514" s="90" t="s">
        <v>507</v>
      </c>
      <c r="P514" s="90" t="s">
        <v>15</v>
      </c>
      <c r="Q514" s="427">
        <v>3</v>
      </c>
      <c r="R514" s="422">
        <v>6</v>
      </c>
      <c r="S514" s="422">
        <f t="shared" si="135"/>
        <v>7.5</v>
      </c>
      <c r="T514" s="422">
        <f t="shared" si="136"/>
        <v>8</v>
      </c>
      <c r="U514" s="422">
        <v>8</v>
      </c>
      <c r="V514" s="422">
        <v>8</v>
      </c>
      <c r="W514" s="422">
        <v>86.55</v>
      </c>
      <c r="X514" s="422">
        <v>103.86</v>
      </c>
      <c r="Y514" s="428">
        <v>103.86</v>
      </c>
      <c r="Z514" s="422">
        <f>'SKLOP F'!J16</f>
        <v>0</v>
      </c>
      <c r="AA514" s="422">
        <v>86.55</v>
      </c>
      <c r="AB514" s="422">
        <v>1.2</v>
      </c>
      <c r="AC514" s="422">
        <f t="shared" si="137"/>
        <v>103.86</v>
      </c>
      <c r="AD514" s="422">
        <v>1</v>
      </c>
      <c r="AE514" s="422">
        <v>103.86</v>
      </c>
      <c r="AF514" s="422">
        <v>1</v>
      </c>
      <c r="AG514" s="422">
        <f t="shared" si="138"/>
        <v>103.86</v>
      </c>
      <c r="AH514" s="422">
        <f t="shared" si="139"/>
        <v>311.58</v>
      </c>
      <c r="AI514" s="429"/>
      <c r="AJ514" s="422">
        <f t="shared" si="143"/>
        <v>623.16</v>
      </c>
      <c r="AK514" s="429"/>
      <c r="AL514" s="463">
        <f t="shared" si="145"/>
        <v>830.88</v>
      </c>
      <c r="AM514" s="489"/>
      <c r="AN514" s="486">
        <v>311.58</v>
      </c>
      <c r="AO514" s="319"/>
      <c r="AP514" s="319">
        <v>623.16</v>
      </c>
      <c r="AQ514" s="319"/>
      <c r="AR514" s="473">
        <f t="shared" si="142"/>
        <v>0</v>
      </c>
      <c r="AS514" s="319"/>
      <c r="AT514" s="301"/>
      <c r="AU514" s="301"/>
      <c r="AV514" s="301"/>
      <c r="AW514" s="301"/>
    </row>
    <row r="515" spans="1:49" ht="14.45" customHeight="1" x14ac:dyDescent="0.2">
      <c r="A515" s="425">
        <v>514</v>
      </c>
      <c r="B515" s="423">
        <v>494</v>
      </c>
      <c r="C515" s="303">
        <v>334</v>
      </c>
      <c r="D515" s="303">
        <v>425</v>
      </c>
      <c r="E515" s="302"/>
      <c r="F515" s="51">
        <v>2072</v>
      </c>
      <c r="G515" s="47">
        <v>47</v>
      </c>
      <c r="H515" s="47" t="s">
        <v>1138</v>
      </c>
      <c r="I515" s="303">
        <v>9375</v>
      </c>
      <c r="J515" s="424" t="s">
        <v>1422</v>
      </c>
      <c r="K515" s="425">
        <v>0</v>
      </c>
      <c r="L515" s="425"/>
      <c r="M515" s="90" t="s">
        <v>1212</v>
      </c>
      <c r="N515" s="426"/>
      <c r="O515" s="90" t="s">
        <v>507</v>
      </c>
      <c r="P515" s="90" t="s">
        <v>15</v>
      </c>
      <c r="Q515" s="427">
        <v>3</v>
      </c>
      <c r="R515" s="422">
        <v>6</v>
      </c>
      <c r="S515" s="422">
        <f t="shared" si="135"/>
        <v>7.5</v>
      </c>
      <c r="T515" s="422">
        <f t="shared" si="136"/>
        <v>8</v>
      </c>
      <c r="U515" s="422">
        <v>8</v>
      </c>
      <c r="V515" s="422">
        <v>8</v>
      </c>
      <c r="W515" s="422">
        <v>147.6</v>
      </c>
      <c r="X515" s="422">
        <v>177.12</v>
      </c>
      <c r="Y515" s="428">
        <v>177.12</v>
      </c>
      <c r="Z515" s="422">
        <f>'SKLOP F'!J17</f>
        <v>0</v>
      </c>
      <c r="AA515" s="422">
        <v>147.6</v>
      </c>
      <c r="AB515" s="422">
        <v>1.2</v>
      </c>
      <c r="AC515" s="422">
        <f t="shared" si="137"/>
        <v>177.12</v>
      </c>
      <c r="AD515" s="422">
        <v>1</v>
      </c>
      <c r="AE515" s="422">
        <v>177.12</v>
      </c>
      <c r="AF515" s="422">
        <v>1</v>
      </c>
      <c r="AG515" s="422">
        <f t="shared" si="138"/>
        <v>177.12</v>
      </c>
      <c r="AH515" s="422">
        <f t="shared" si="139"/>
        <v>531.36</v>
      </c>
      <c r="AI515" s="429"/>
      <c r="AJ515" s="422">
        <f t="shared" si="143"/>
        <v>1062.72</v>
      </c>
      <c r="AK515" s="429"/>
      <c r="AL515" s="463">
        <f t="shared" si="145"/>
        <v>1416.96</v>
      </c>
      <c r="AM515" s="489"/>
      <c r="AN515" s="486">
        <v>531.36</v>
      </c>
      <c r="AO515" s="319"/>
      <c r="AP515" s="319">
        <v>1062.72</v>
      </c>
      <c r="AQ515" s="319"/>
      <c r="AR515" s="473">
        <f t="shared" si="142"/>
        <v>0</v>
      </c>
      <c r="AS515" s="319"/>
      <c r="AT515" s="301"/>
      <c r="AU515" s="301"/>
      <c r="AV515" s="301"/>
      <c r="AW515" s="301"/>
    </row>
    <row r="516" spans="1:49" ht="14.45" customHeight="1" x14ac:dyDescent="0.2">
      <c r="A516" s="425">
        <v>515</v>
      </c>
      <c r="B516" s="423">
        <v>495</v>
      </c>
      <c r="C516" s="303">
        <v>335</v>
      </c>
      <c r="D516" s="303">
        <v>426</v>
      </c>
      <c r="E516" s="302"/>
      <c r="F516" s="51">
        <v>2072</v>
      </c>
      <c r="G516" s="47">
        <v>47</v>
      </c>
      <c r="H516" s="47" t="s">
        <v>1138</v>
      </c>
      <c r="I516" s="303">
        <v>4017</v>
      </c>
      <c r="J516" s="424" t="s">
        <v>1146</v>
      </c>
      <c r="K516" s="425">
        <v>0</v>
      </c>
      <c r="L516" s="425"/>
      <c r="M516" s="90" t="s">
        <v>1213</v>
      </c>
      <c r="N516" s="426"/>
      <c r="O516" s="90" t="s">
        <v>507</v>
      </c>
      <c r="P516" s="90" t="s">
        <v>15</v>
      </c>
      <c r="Q516" s="427">
        <v>1</v>
      </c>
      <c r="R516" s="422">
        <v>2</v>
      </c>
      <c r="S516" s="422">
        <f t="shared" si="135"/>
        <v>2.5</v>
      </c>
      <c r="T516" s="422">
        <f t="shared" si="136"/>
        <v>3</v>
      </c>
      <c r="U516" s="422">
        <v>3</v>
      </c>
      <c r="V516" s="422">
        <v>3</v>
      </c>
      <c r="W516" s="422">
        <v>136.54</v>
      </c>
      <c r="X516" s="422">
        <v>163.85</v>
      </c>
      <c r="Y516" s="428">
        <v>163.85</v>
      </c>
      <c r="Z516" s="422">
        <f>'SKLOP F'!J18</f>
        <v>0</v>
      </c>
      <c r="AA516" s="422">
        <v>136.54</v>
      </c>
      <c r="AB516" s="422">
        <v>1.2</v>
      </c>
      <c r="AC516" s="422">
        <f t="shared" si="137"/>
        <v>163.85</v>
      </c>
      <c r="AD516" s="422">
        <v>1</v>
      </c>
      <c r="AE516" s="422">
        <v>163.85</v>
      </c>
      <c r="AF516" s="422">
        <v>1</v>
      </c>
      <c r="AG516" s="422">
        <f t="shared" si="138"/>
        <v>163.85</v>
      </c>
      <c r="AH516" s="422">
        <f t="shared" si="139"/>
        <v>163.85</v>
      </c>
      <c r="AI516" s="429"/>
      <c r="AJ516" s="422">
        <f t="shared" si="143"/>
        <v>327.7</v>
      </c>
      <c r="AK516" s="429"/>
      <c r="AL516" s="463">
        <f t="shared" si="145"/>
        <v>491.54999999999995</v>
      </c>
      <c r="AM516" s="489"/>
      <c r="AN516" s="486">
        <v>163.85</v>
      </c>
      <c r="AO516" s="319"/>
      <c r="AP516" s="319">
        <v>327.7</v>
      </c>
      <c r="AQ516" s="319"/>
      <c r="AR516" s="473">
        <f t="shared" si="142"/>
        <v>0</v>
      </c>
      <c r="AS516" s="319"/>
      <c r="AT516" s="301"/>
      <c r="AU516" s="301"/>
      <c r="AV516" s="301"/>
      <c r="AW516" s="301"/>
    </row>
    <row r="517" spans="1:49" ht="14.45" customHeight="1" x14ac:dyDescent="0.2">
      <c r="A517" s="425">
        <v>516</v>
      </c>
      <c r="B517" s="423">
        <v>496</v>
      </c>
      <c r="C517" s="303">
        <v>336</v>
      </c>
      <c r="D517" s="303">
        <v>427</v>
      </c>
      <c r="E517" s="302"/>
      <c r="F517" s="51">
        <v>2072</v>
      </c>
      <c r="G517" s="47">
        <v>47</v>
      </c>
      <c r="H517" s="47" t="s">
        <v>1138</v>
      </c>
      <c r="I517" s="303">
        <v>9376</v>
      </c>
      <c r="J517" s="424" t="s">
        <v>1423</v>
      </c>
      <c r="K517" s="425">
        <v>0</v>
      </c>
      <c r="L517" s="425"/>
      <c r="M517" s="90" t="s">
        <v>1214</v>
      </c>
      <c r="N517" s="426"/>
      <c r="O517" s="90" t="s">
        <v>507</v>
      </c>
      <c r="P517" s="90" t="s">
        <v>15</v>
      </c>
      <c r="Q517" s="430">
        <v>3</v>
      </c>
      <c r="R517" s="422">
        <v>6</v>
      </c>
      <c r="S517" s="422">
        <f t="shared" si="135"/>
        <v>7.5</v>
      </c>
      <c r="T517" s="422">
        <f t="shared" si="136"/>
        <v>8</v>
      </c>
      <c r="U517" s="422">
        <v>8</v>
      </c>
      <c r="V517" s="422">
        <v>8</v>
      </c>
      <c r="W517" s="422">
        <v>241</v>
      </c>
      <c r="X517" s="422">
        <v>289.2</v>
      </c>
      <c r="Y517" s="428">
        <v>289.2</v>
      </c>
      <c r="Z517" s="422">
        <f>'SKLOP F'!J19</f>
        <v>0</v>
      </c>
      <c r="AA517" s="422">
        <v>241</v>
      </c>
      <c r="AB517" s="422">
        <v>1.2</v>
      </c>
      <c r="AC517" s="422">
        <f t="shared" si="137"/>
        <v>289.2</v>
      </c>
      <c r="AD517" s="422">
        <v>1</v>
      </c>
      <c r="AE517" s="422">
        <v>289.2</v>
      </c>
      <c r="AF517" s="422">
        <v>1</v>
      </c>
      <c r="AG517" s="422">
        <f t="shared" si="138"/>
        <v>289.2</v>
      </c>
      <c r="AH517" s="422">
        <f t="shared" si="139"/>
        <v>867.59999999999991</v>
      </c>
      <c r="AI517" s="429"/>
      <c r="AJ517" s="422">
        <f t="shared" si="143"/>
        <v>1735.1999999999998</v>
      </c>
      <c r="AK517" s="429"/>
      <c r="AL517" s="463">
        <f t="shared" si="145"/>
        <v>2313.6</v>
      </c>
      <c r="AM517" s="489"/>
      <c r="AN517" s="486">
        <v>867.59999999999991</v>
      </c>
      <c r="AO517" s="319"/>
      <c r="AP517" s="319">
        <v>1735.1999999999998</v>
      </c>
      <c r="AQ517" s="319"/>
      <c r="AR517" s="473">
        <f t="shared" si="142"/>
        <v>0</v>
      </c>
      <c r="AS517" s="319"/>
      <c r="AT517" s="301"/>
      <c r="AU517" s="301"/>
      <c r="AV517" s="301"/>
      <c r="AW517" s="301"/>
    </row>
    <row r="518" spans="1:49" ht="14.45" customHeight="1" x14ac:dyDescent="0.2">
      <c r="A518" s="425">
        <v>517</v>
      </c>
      <c r="B518" s="423">
        <v>497</v>
      </c>
      <c r="C518" s="303">
        <v>337</v>
      </c>
      <c r="D518" s="303">
        <v>428</v>
      </c>
      <c r="E518" s="302"/>
      <c r="F518" s="51">
        <v>2072</v>
      </c>
      <c r="G518" s="47">
        <v>47</v>
      </c>
      <c r="H518" s="47" t="s">
        <v>1138</v>
      </c>
      <c r="I518" s="303">
        <v>3983</v>
      </c>
      <c r="J518" s="424" t="s">
        <v>1147</v>
      </c>
      <c r="K518" s="425">
        <v>0</v>
      </c>
      <c r="L518" s="425"/>
      <c r="M518" s="90" t="s">
        <v>1164</v>
      </c>
      <c r="N518" s="426"/>
      <c r="O518" s="90" t="s">
        <v>507</v>
      </c>
      <c r="P518" s="90" t="s">
        <v>15</v>
      </c>
      <c r="Q518" s="430">
        <v>2</v>
      </c>
      <c r="R518" s="422">
        <v>4</v>
      </c>
      <c r="S518" s="422">
        <f t="shared" si="135"/>
        <v>5</v>
      </c>
      <c r="T518" s="422">
        <f t="shared" si="136"/>
        <v>5</v>
      </c>
      <c r="U518" s="422">
        <v>5</v>
      </c>
      <c r="V518" s="422">
        <v>5</v>
      </c>
      <c r="W518" s="422">
        <v>340.36</v>
      </c>
      <c r="X518" s="422">
        <v>408</v>
      </c>
      <c r="Y518" s="428">
        <v>408</v>
      </c>
      <c r="Z518" s="422">
        <f>'SKLOP F'!J20</f>
        <v>0</v>
      </c>
      <c r="AA518" s="422">
        <v>340.36</v>
      </c>
      <c r="AB518" s="422">
        <v>1.2</v>
      </c>
      <c r="AC518" s="422">
        <f t="shared" si="137"/>
        <v>408.43</v>
      </c>
      <c r="AD518" s="422">
        <v>1</v>
      </c>
      <c r="AE518" s="422">
        <v>408</v>
      </c>
      <c r="AF518" s="422">
        <v>1</v>
      </c>
      <c r="AG518" s="422">
        <f t="shared" si="138"/>
        <v>408</v>
      </c>
      <c r="AH518" s="422">
        <f t="shared" si="139"/>
        <v>816.86</v>
      </c>
      <c r="AI518" s="429"/>
      <c r="AJ518" s="422">
        <f t="shared" si="143"/>
        <v>1632</v>
      </c>
      <c r="AK518" s="429"/>
      <c r="AL518" s="463">
        <f t="shared" si="145"/>
        <v>2040</v>
      </c>
      <c r="AM518" s="489"/>
      <c r="AN518" s="486">
        <v>816</v>
      </c>
      <c r="AO518" s="319"/>
      <c r="AP518" s="319">
        <v>1632</v>
      </c>
      <c r="AQ518" s="319"/>
      <c r="AR518" s="473">
        <f t="shared" si="142"/>
        <v>0</v>
      </c>
      <c r="AS518" s="319"/>
      <c r="AT518" s="301"/>
      <c r="AU518" s="301"/>
      <c r="AV518" s="301"/>
      <c r="AW518" s="301"/>
    </row>
    <row r="519" spans="1:49" ht="14.45" customHeight="1" x14ac:dyDescent="0.2">
      <c r="A519" s="425">
        <v>518</v>
      </c>
      <c r="B519" s="423">
        <v>498</v>
      </c>
      <c r="C519" s="303">
        <v>341</v>
      </c>
      <c r="D519" s="303">
        <v>432</v>
      </c>
      <c r="E519" s="302"/>
      <c r="F519" s="51">
        <v>2072</v>
      </c>
      <c r="G519" s="47">
        <v>47</v>
      </c>
      <c r="H519" s="47" t="s">
        <v>1138</v>
      </c>
      <c r="I519" s="303">
        <v>3271</v>
      </c>
      <c r="J519" s="424" t="s">
        <v>1148</v>
      </c>
      <c r="K519" s="425">
        <v>0</v>
      </c>
      <c r="L519" s="425"/>
      <c r="M519" s="90" t="s">
        <v>1165</v>
      </c>
      <c r="N519" s="426"/>
      <c r="O519" s="90" t="s">
        <v>507</v>
      </c>
      <c r="P519" s="90" t="s">
        <v>15</v>
      </c>
      <c r="Q519" s="430">
        <v>1</v>
      </c>
      <c r="R519" s="422">
        <v>2</v>
      </c>
      <c r="S519" s="422">
        <f t="shared" si="135"/>
        <v>2.5</v>
      </c>
      <c r="T519" s="422">
        <f t="shared" si="136"/>
        <v>3</v>
      </c>
      <c r="U519" s="422">
        <v>3</v>
      </c>
      <c r="V519" s="422">
        <v>3</v>
      </c>
      <c r="W519" s="422">
        <v>1000</v>
      </c>
      <c r="X519" s="422">
        <v>1200</v>
      </c>
      <c r="Y519" s="428">
        <v>1200</v>
      </c>
      <c r="Z519" s="422">
        <f>'SKLOP F'!J21</f>
        <v>0</v>
      </c>
      <c r="AA519" s="422">
        <v>1000</v>
      </c>
      <c r="AB519" s="422">
        <v>1.2</v>
      </c>
      <c r="AC519" s="422">
        <f t="shared" si="137"/>
        <v>1200</v>
      </c>
      <c r="AD519" s="422">
        <v>1</v>
      </c>
      <c r="AE519" s="422">
        <v>1200</v>
      </c>
      <c r="AF519" s="422">
        <v>1</v>
      </c>
      <c r="AG519" s="422">
        <f t="shared" si="138"/>
        <v>1200</v>
      </c>
      <c r="AH519" s="422">
        <f t="shared" si="139"/>
        <v>1200</v>
      </c>
      <c r="AI519" s="429"/>
      <c r="AJ519" s="422">
        <f t="shared" si="143"/>
        <v>2400</v>
      </c>
      <c r="AK519" s="429"/>
      <c r="AL519" s="463">
        <f t="shared" si="145"/>
        <v>3600</v>
      </c>
      <c r="AM519" s="489"/>
      <c r="AN519" s="486">
        <v>1200</v>
      </c>
      <c r="AO519" s="319"/>
      <c r="AP519" s="319">
        <v>2400</v>
      </c>
      <c r="AQ519" s="319"/>
      <c r="AR519" s="473">
        <f t="shared" si="142"/>
        <v>0</v>
      </c>
      <c r="AS519" s="319"/>
      <c r="AT519" s="301"/>
      <c r="AU519" s="301"/>
      <c r="AV519" s="301"/>
      <c r="AW519" s="301"/>
    </row>
    <row r="520" spans="1:49" ht="14.45" customHeight="1" x14ac:dyDescent="0.2">
      <c r="A520" s="425">
        <v>519</v>
      </c>
      <c r="B520" s="423">
        <v>499</v>
      </c>
      <c r="C520" s="303">
        <v>338</v>
      </c>
      <c r="D520" s="303">
        <v>429</v>
      </c>
      <c r="E520" s="302"/>
      <c r="F520" s="51">
        <v>2072</v>
      </c>
      <c r="G520" s="47">
        <v>47</v>
      </c>
      <c r="H520" s="47" t="s">
        <v>1138</v>
      </c>
      <c r="I520" s="303">
        <v>3496</v>
      </c>
      <c r="J520" s="424" t="s">
        <v>1149</v>
      </c>
      <c r="K520" s="425">
        <v>0</v>
      </c>
      <c r="L520" s="425"/>
      <c r="M520" s="90" t="s">
        <v>1166</v>
      </c>
      <c r="N520" s="426"/>
      <c r="O520" s="90" t="s">
        <v>507</v>
      </c>
      <c r="P520" s="90" t="s">
        <v>15</v>
      </c>
      <c r="Q520" s="427">
        <v>1</v>
      </c>
      <c r="R520" s="422">
        <v>2</v>
      </c>
      <c r="S520" s="422">
        <f t="shared" si="135"/>
        <v>2.5</v>
      </c>
      <c r="T520" s="422">
        <f t="shared" si="136"/>
        <v>3</v>
      </c>
      <c r="U520" s="422">
        <v>3</v>
      </c>
      <c r="V520" s="422">
        <v>3</v>
      </c>
      <c r="W520" s="422">
        <v>367.98</v>
      </c>
      <c r="X520" s="422">
        <v>441.58</v>
      </c>
      <c r="Y520" s="428">
        <v>441.58</v>
      </c>
      <c r="Z520" s="422">
        <f>'SKLOP F'!J22</f>
        <v>0</v>
      </c>
      <c r="AA520" s="422">
        <v>367.98</v>
      </c>
      <c r="AB520" s="422">
        <v>1.2</v>
      </c>
      <c r="AC520" s="422">
        <f t="shared" si="137"/>
        <v>441.58</v>
      </c>
      <c r="AD520" s="422">
        <v>1</v>
      </c>
      <c r="AE520" s="422">
        <v>441.58</v>
      </c>
      <c r="AF520" s="422">
        <v>1</v>
      </c>
      <c r="AG520" s="422">
        <f t="shared" si="138"/>
        <v>441.58</v>
      </c>
      <c r="AH520" s="422">
        <f t="shared" si="139"/>
        <v>441.58</v>
      </c>
      <c r="AI520" s="429"/>
      <c r="AJ520" s="422">
        <f t="shared" si="143"/>
        <v>883.16</v>
      </c>
      <c r="AK520" s="429"/>
      <c r="AL520" s="463">
        <f t="shared" si="145"/>
        <v>1324.74</v>
      </c>
      <c r="AM520" s="489"/>
      <c r="AN520" s="486">
        <v>441.58</v>
      </c>
      <c r="AO520" s="319"/>
      <c r="AP520" s="319">
        <v>883.16</v>
      </c>
      <c r="AQ520" s="319"/>
      <c r="AR520" s="473">
        <f t="shared" si="142"/>
        <v>0</v>
      </c>
      <c r="AS520" s="319"/>
      <c r="AT520" s="301"/>
      <c r="AU520" s="301"/>
      <c r="AV520" s="301"/>
      <c r="AW520" s="301"/>
    </row>
    <row r="521" spans="1:49" ht="14.45" customHeight="1" x14ac:dyDescent="0.2">
      <c r="A521" s="425">
        <v>520</v>
      </c>
      <c r="B521" s="423">
        <v>500</v>
      </c>
      <c r="C521" s="303">
        <v>342</v>
      </c>
      <c r="D521" s="303">
        <v>433</v>
      </c>
      <c r="E521" s="302"/>
      <c r="F521" s="51">
        <v>2072</v>
      </c>
      <c r="G521" s="47">
        <v>47</v>
      </c>
      <c r="H521" s="47" t="s">
        <v>1138</v>
      </c>
      <c r="I521" s="303">
        <v>4035</v>
      </c>
      <c r="J521" s="424" t="s">
        <v>1150</v>
      </c>
      <c r="K521" s="425">
        <v>0</v>
      </c>
      <c r="L521" s="425"/>
      <c r="M521" s="90" t="s">
        <v>1167</v>
      </c>
      <c r="N521" s="426"/>
      <c r="O521" s="90" t="s">
        <v>507</v>
      </c>
      <c r="P521" s="90" t="s">
        <v>15</v>
      </c>
      <c r="Q521" s="427">
        <v>1</v>
      </c>
      <c r="R521" s="422">
        <v>2</v>
      </c>
      <c r="S521" s="422">
        <f t="shared" si="135"/>
        <v>2.5</v>
      </c>
      <c r="T521" s="422">
        <f t="shared" si="136"/>
        <v>3</v>
      </c>
      <c r="U521" s="422">
        <v>3</v>
      </c>
      <c r="V521" s="422">
        <v>3</v>
      </c>
      <c r="W521" s="422">
        <v>1100</v>
      </c>
      <c r="X521" s="422">
        <v>1320</v>
      </c>
      <c r="Y521" s="428">
        <v>1320</v>
      </c>
      <c r="Z521" s="422">
        <f>'SKLOP F'!J23</f>
        <v>0</v>
      </c>
      <c r="AA521" s="422">
        <v>1100</v>
      </c>
      <c r="AB521" s="422">
        <v>1.2</v>
      </c>
      <c r="AC521" s="422">
        <f t="shared" si="137"/>
        <v>1320</v>
      </c>
      <c r="AD521" s="422">
        <v>1</v>
      </c>
      <c r="AE521" s="422">
        <v>1320</v>
      </c>
      <c r="AF521" s="422">
        <v>1</v>
      </c>
      <c r="AG521" s="422">
        <f t="shared" si="138"/>
        <v>1320</v>
      </c>
      <c r="AH521" s="422">
        <f t="shared" si="139"/>
        <v>1320</v>
      </c>
      <c r="AI521" s="429"/>
      <c r="AJ521" s="422">
        <f t="shared" si="143"/>
        <v>2640</v>
      </c>
      <c r="AK521" s="429"/>
      <c r="AL521" s="463">
        <f t="shared" si="145"/>
        <v>3960</v>
      </c>
      <c r="AM521" s="489"/>
      <c r="AN521" s="486">
        <v>1320</v>
      </c>
      <c r="AO521" s="319"/>
      <c r="AP521" s="319">
        <v>2640</v>
      </c>
      <c r="AQ521" s="319"/>
      <c r="AR521" s="473">
        <f t="shared" si="142"/>
        <v>0</v>
      </c>
      <c r="AS521" s="319"/>
      <c r="AT521" s="301"/>
      <c r="AU521" s="301"/>
      <c r="AV521" s="301"/>
      <c r="AW521" s="301"/>
    </row>
    <row r="522" spans="1:49" ht="14.45" customHeight="1" x14ac:dyDescent="0.2">
      <c r="A522" s="425">
        <v>521</v>
      </c>
      <c r="B522" s="423">
        <v>501</v>
      </c>
      <c r="C522" s="303">
        <v>339</v>
      </c>
      <c r="D522" s="303">
        <v>430</v>
      </c>
      <c r="E522" s="302"/>
      <c r="F522" s="51">
        <v>2072</v>
      </c>
      <c r="G522" s="47">
        <v>47</v>
      </c>
      <c r="H522" s="47" t="s">
        <v>1138</v>
      </c>
      <c r="I522" s="303">
        <v>4030</v>
      </c>
      <c r="J522" s="424" t="s">
        <v>1151</v>
      </c>
      <c r="K522" s="425">
        <v>0</v>
      </c>
      <c r="L522" s="425"/>
      <c r="M522" s="90" t="s">
        <v>1168</v>
      </c>
      <c r="N522" s="426"/>
      <c r="O522" s="90" t="s">
        <v>507</v>
      </c>
      <c r="P522" s="90" t="s">
        <v>15</v>
      </c>
      <c r="Q522" s="427">
        <v>1</v>
      </c>
      <c r="R522" s="422">
        <v>2</v>
      </c>
      <c r="S522" s="422">
        <f t="shared" si="135"/>
        <v>2.5</v>
      </c>
      <c r="T522" s="422">
        <f t="shared" si="136"/>
        <v>3</v>
      </c>
      <c r="U522" s="422">
        <v>3</v>
      </c>
      <c r="V522" s="422">
        <v>3</v>
      </c>
      <c r="W522" s="422">
        <v>429.69</v>
      </c>
      <c r="X522" s="422">
        <v>515.63</v>
      </c>
      <c r="Y522" s="428">
        <v>515.63</v>
      </c>
      <c r="Z522" s="422">
        <f>'SKLOP F'!J24</f>
        <v>0</v>
      </c>
      <c r="AA522" s="422">
        <v>429.69</v>
      </c>
      <c r="AB522" s="422">
        <v>1.2</v>
      </c>
      <c r="AC522" s="422">
        <f t="shared" si="137"/>
        <v>515.63</v>
      </c>
      <c r="AD522" s="422">
        <v>1</v>
      </c>
      <c r="AE522" s="422">
        <v>515.63</v>
      </c>
      <c r="AF522" s="422">
        <v>1</v>
      </c>
      <c r="AG522" s="422">
        <f t="shared" si="138"/>
        <v>515.63</v>
      </c>
      <c r="AH522" s="422">
        <f t="shared" si="139"/>
        <v>515.63</v>
      </c>
      <c r="AI522" s="429"/>
      <c r="AJ522" s="422">
        <f t="shared" si="143"/>
        <v>1031.26</v>
      </c>
      <c r="AK522" s="429"/>
      <c r="AL522" s="463">
        <f t="shared" si="145"/>
        <v>1546.8899999999999</v>
      </c>
      <c r="AM522" s="489"/>
      <c r="AN522" s="486">
        <v>515.63</v>
      </c>
      <c r="AO522" s="319"/>
      <c r="AP522" s="319">
        <v>1031.26</v>
      </c>
      <c r="AQ522" s="319"/>
      <c r="AR522" s="473">
        <f t="shared" si="142"/>
        <v>0</v>
      </c>
      <c r="AS522" s="319"/>
      <c r="AT522" s="301"/>
      <c r="AU522" s="301"/>
      <c r="AV522" s="301"/>
      <c r="AW522" s="301"/>
    </row>
    <row r="523" spans="1:49" ht="14.45" customHeight="1" x14ac:dyDescent="0.2">
      <c r="A523" s="425">
        <v>522</v>
      </c>
      <c r="B523" s="423">
        <v>502</v>
      </c>
      <c r="C523" s="303">
        <v>343</v>
      </c>
      <c r="D523" s="303">
        <v>434</v>
      </c>
      <c r="E523" s="302"/>
      <c r="F523" s="51">
        <v>2072</v>
      </c>
      <c r="G523" s="47">
        <v>47</v>
      </c>
      <c r="H523" s="47" t="s">
        <v>1138</v>
      </c>
      <c r="I523" s="303">
        <v>2972</v>
      </c>
      <c r="J523" s="424" t="s">
        <v>1152</v>
      </c>
      <c r="K523" s="425">
        <v>0</v>
      </c>
      <c r="L523" s="425"/>
      <c r="M523" s="90" t="s">
        <v>1169</v>
      </c>
      <c r="N523" s="426"/>
      <c r="O523" s="90" t="s">
        <v>507</v>
      </c>
      <c r="P523" s="90" t="s">
        <v>15</v>
      </c>
      <c r="Q523" s="427">
        <v>1</v>
      </c>
      <c r="R523" s="422">
        <v>2</v>
      </c>
      <c r="S523" s="422">
        <f t="shared" si="135"/>
        <v>2.5</v>
      </c>
      <c r="T523" s="422">
        <f t="shared" si="136"/>
        <v>3</v>
      </c>
      <c r="U523" s="422">
        <v>3</v>
      </c>
      <c r="V523" s="422">
        <v>3</v>
      </c>
      <c r="W523" s="422">
        <v>1200</v>
      </c>
      <c r="X523" s="422">
        <v>1440</v>
      </c>
      <c r="Y523" s="428">
        <v>1440</v>
      </c>
      <c r="Z523" s="422">
        <f>'SKLOP F'!J25</f>
        <v>0</v>
      </c>
      <c r="AA523" s="422">
        <v>1200</v>
      </c>
      <c r="AB523" s="422">
        <v>1.2</v>
      </c>
      <c r="AC523" s="422">
        <f t="shared" si="137"/>
        <v>1440</v>
      </c>
      <c r="AD523" s="422">
        <v>1</v>
      </c>
      <c r="AE523" s="422">
        <v>1440</v>
      </c>
      <c r="AF523" s="422">
        <v>1</v>
      </c>
      <c r="AG523" s="422">
        <f t="shared" si="138"/>
        <v>1440</v>
      </c>
      <c r="AH523" s="422">
        <f t="shared" si="139"/>
        <v>1440</v>
      </c>
      <c r="AI523" s="429"/>
      <c r="AJ523" s="422">
        <f t="shared" si="143"/>
        <v>2880</v>
      </c>
      <c r="AK523" s="429"/>
      <c r="AL523" s="463">
        <f t="shared" si="145"/>
        <v>4320</v>
      </c>
      <c r="AM523" s="489"/>
      <c r="AN523" s="486">
        <v>1440</v>
      </c>
      <c r="AO523" s="319"/>
      <c r="AP523" s="319">
        <v>2880</v>
      </c>
      <c r="AQ523" s="319"/>
      <c r="AR523" s="473">
        <f t="shared" si="142"/>
        <v>0</v>
      </c>
      <c r="AS523" s="319"/>
      <c r="AT523" s="301"/>
      <c r="AU523" s="301"/>
      <c r="AV523" s="301"/>
      <c r="AW523" s="301"/>
    </row>
    <row r="524" spans="1:49" ht="14.45" customHeight="1" x14ac:dyDescent="0.2">
      <c r="A524" s="425">
        <v>523</v>
      </c>
      <c r="B524" s="423">
        <v>503</v>
      </c>
      <c r="C524" s="303">
        <v>340</v>
      </c>
      <c r="D524" s="303">
        <v>431</v>
      </c>
      <c r="E524" s="302"/>
      <c r="F524" s="51">
        <v>2072</v>
      </c>
      <c r="G524" s="47">
        <v>47</v>
      </c>
      <c r="H524" s="47" t="s">
        <v>1138</v>
      </c>
      <c r="I524" s="303">
        <v>9094</v>
      </c>
      <c r="J524" s="424" t="s">
        <v>1424</v>
      </c>
      <c r="K524" s="425">
        <v>0</v>
      </c>
      <c r="L524" s="425"/>
      <c r="M524" s="90" t="s">
        <v>1171</v>
      </c>
      <c r="N524" s="426"/>
      <c r="O524" s="90" t="s">
        <v>507</v>
      </c>
      <c r="P524" s="90" t="s">
        <v>15</v>
      </c>
      <c r="Q524" s="427">
        <v>1</v>
      </c>
      <c r="R524" s="422">
        <v>2</v>
      </c>
      <c r="S524" s="422">
        <f t="shared" si="135"/>
        <v>2.5</v>
      </c>
      <c r="T524" s="422">
        <f t="shared" si="136"/>
        <v>3</v>
      </c>
      <c r="U524" s="422">
        <v>3</v>
      </c>
      <c r="V524" s="422">
        <v>3</v>
      </c>
      <c r="W524" s="422">
        <v>717.89</v>
      </c>
      <c r="X524" s="422">
        <v>861.47</v>
      </c>
      <c r="Y524" s="428">
        <v>861.47</v>
      </c>
      <c r="Z524" s="422">
        <f>'SKLOP F'!J26</f>
        <v>0</v>
      </c>
      <c r="AA524" s="422">
        <v>717.89</v>
      </c>
      <c r="AB524" s="422">
        <v>1.2</v>
      </c>
      <c r="AC524" s="422">
        <f t="shared" si="137"/>
        <v>861.47</v>
      </c>
      <c r="AD524" s="422">
        <v>1</v>
      </c>
      <c r="AE524" s="422">
        <v>861.47</v>
      </c>
      <c r="AF524" s="422">
        <v>1</v>
      </c>
      <c r="AG524" s="422">
        <f t="shared" si="138"/>
        <v>861.47</v>
      </c>
      <c r="AH524" s="422">
        <f t="shared" si="139"/>
        <v>861.47</v>
      </c>
      <c r="AI524" s="429"/>
      <c r="AJ524" s="422">
        <f t="shared" si="143"/>
        <v>1722.94</v>
      </c>
      <c r="AK524" s="429"/>
      <c r="AL524" s="463">
        <f t="shared" si="145"/>
        <v>2584.41</v>
      </c>
      <c r="AM524" s="489"/>
      <c r="AN524" s="486">
        <v>861.47</v>
      </c>
      <c r="AO524" s="319"/>
      <c r="AP524" s="319">
        <v>1722.94</v>
      </c>
      <c r="AQ524" s="319"/>
      <c r="AR524" s="473">
        <f t="shared" si="142"/>
        <v>0</v>
      </c>
      <c r="AS524" s="319"/>
      <c r="AT524" s="301"/>
      <c r="AU524" s="301"/>
      <c r="AV524" s="301"/>
      <c r="AW524" s="301"/>
    </row>
    <row r="525" spans="1:49" ht="14.45" customHeight="1" x14ac:dyDescent="0.2">
      <c r="A525" s="425">
        <v>524</v>
      </c>
      <c r="B525" s="423">
        <v>504</v>
      </c>
      <c r="C525" s="303">
        <v>326</v>
      </c>
      <c r="D525" s="303">
        <v>417</v>
      </c>
      <c r="E525" s="302"/>
      <c r="F525" s="51">
        <v>2072</v>
      </c>
      <c r="G525" s="47">
        <v>47</v>
      </c>
      <c r="H525" s="47" t="s">
        <v>1138</v>
      </c>
      <c r="I525" s="303">
        <v>9373</v>
      </c>
      <c r="J525" s="424"/>
      <c r="K525" s="425">
        <v>0</v>
      </c>
      <c r="L525" s="425"/>
      <c r="M525" s="90" t="s">
        <v>1205</v>
      </c>
      <c r="N525" s="426"/>
      <c r="O525" s="90" t="s">
        <v>507</v>
      </c>
      <c r="P525" s="90" t="s">
        <v>15</v>
      </c>
      <c r="Q525" s="427">
        <v>1</v>
      </c>
      <c r="R525" s="422">
        <v>2</v>
      </c>
      <c r="S525" s="422">
        <f t="shared" si="135"/>
        <v>2.5</v>
      </c>
      <c r="T525" s="422">
        <f t="shared" si="136"/>
        <v>3</v>
      </c>
      <c r="U525" s="422">
        <v>3</v>
      </c>
      <c r="V525" s="422">
        <v>3</v>
      </c>
      <c r="W525" s="422">
        <v>38</v>
      </c>
      <c r="X525" s="422">
        <v>45.6</v>
      </c>
      <c r="Y525" s="428">
        <v>45.6</v>
      </c>
      <c r="Z525" s="422">
        <f>'SKLOP F'!J27</f>
        <v>0</v>
      </c>
      <c r="AA525" s="422">
        <v>38</v>
      </c>
      <c r="AB525" s="422">
        <v>1.2</v>
      </c>
      <c r="AC525" s="422">
        <f t="shared" si="137"/>
        <v>45.6</v>
      </c>
      <c r="AD525" s="422">
        <v>1</v>
      </c>
      <c r="AE525" s="422">
        <v>45.6</v>
      </c>
      <c r="AF525" s="422">
        <v>1</v>
      </c>
      <c r="AG525" s="422">
        <f t="shared" si="138"/>
        <v>45.6</v>
      </c>
      <c r="AH525" s="422">
        <f t="shared" si="139"/>
        <v>45.6</v>
      </c>
      <c r="AI525" s="429"/>
      <c r="AJ525" s="422">
        <f t="shared" si="143"/>
        <v>91.2</v>
      </c>
      <c r="AK525" s="429"/>
      <c r="AL525" s="463">
        <f t="shared" si="145"/>
        <v>136.80000000000001</v>
      </c>
      <c r="AM525" s="489"/>
      <c r="AN525" s="486">
        <v>45.6</v>
      </c>
      <c r="AO525" s="319"/>
      <c r="AP525" s="319">
        <v>91.2</v>
      </c>
      <c r="AQ525" s="319"/>
      <c r="AR525" s="473">
        <f t="shared" si="142"/>
        <v>0</v>
      </c>
      <c r="AS525" s="319"/>
      <c r="AT525" s="301"/>
      <c r="AU525" s="301"/>
      <c r="AV525" s="301"/>
      <c r="AW525" s="301"/>
    </row>
    <row r="526" spans="1:49" ht="14.45" customHeight="1" x14ac:dyDescent="0.2">
      <c r="A526" s="425">
        <v>525</v>
      </c>
      <c r="B526" s="423">
        <v>505</v>
      </c>
      <c r="C526" s="303">
        <v>344</v>
      </c>
      <c r="D526" s="303">
        <v>435</v>
      </c>
      <c r="E526" s="302"/>
      <c r="F526" s="51">
        <v>2072</v>
      </c>
      <c r="G526" s="47">
        <v>47</v>
      </c>
      <c r="H526" s="47" t="s">
        <v>1138</v>
      </c>
      <c r="I526" s="303"/>
      <c r="J526" s="424"/>
      <c r="K526" s="425">
        <v>0</v>
      </c>
      <c r="L526" s="425"/>
      <c r="M526" s="51" t="s">
        <v>1239</v>
      </c>
      <c r="N526" s="426"/>
      <c r="O526" s="90" t="s">
        <v>507</v>
      </c>
      <c r="P526" s="90" t="s">
        <v>15</v>
      </c>
      <c r="Q526" s="427">
        <v>95</v>
      </c>
      <c r="R526" s="422">
        <v>190</v>
      </c>
      <c r="S526" s="422">
        <f t="shared" si="135"/>
        <v>237.5</v>
      </c>
      <c r="T526" s="422">
        <f t="shared" si="136"/>
        <v>238</v>
      </c>
      <c r="U526" s="422">
        <v>238</v>
      </c>
      <c r="V526" s="422">
        <v>238</v>
      </c>
      <c r="W526" s="422">
        <v>30</v>
      </c>
      <c r="X526" s="422">
        <v>36</v>
      </c>
      <c r="Y526" s="428">
        <v>36</v>
      </c>
      <c r="Z526" s="422">
        <f>'SKLOP F'!J28</f>
        <v>0</v>
      </c>
      <c r="AA526" s="422">
        <v>30</v>
      </c>
      <c r="AB526" s="422">
        <v>1.2</v>
      </c>
      <c r="AC526" s="422">
        <f t="shared" si="137"/>
        <v>36</v>
      </c>
      <c r="AD526" s="422">
        <v>1</v>
      </c>
      <c r="AE526" s="422">
        <v>36</v>
      </c>
      <c r="AF526" s="422">
        <v>1</v>
      </c>
      <c r="AG526" s="422">
        <f t="shared" si="138"/>
        <v>36</v>
      </c>
      <c r="AH526" s="422">
        <f t="shared" si="139"/>
        <v>3420</v>
      </c>
      <c r="AI526" s="429"/>
      <c r="AJ526" s="422">
        <f t="shared" si="143"/>
        <v>6840</v>
      </c>
      <c r="AK526" s="429"/>
      <c r="AL526" s="463">
        <f t="shared" si="145"/>
        <v>8568</v>
      </c>
      <c r="AM526" s="489"/>
      <c r="AN526" s="486">
        <v>3420</v>
      </c>
      <c r="AO526" s="319"/>
      <c r="AP526" s="319">
        <v>6840</v>
      </c>
      <c r="AQ526" s="319"/>
      <c r="AR526" s="473">
        <f t="shared" si="142"/>
        <v>0</v>
      </c>
      <c r="AS526" s="319"/>
      <c r="AT526" s="301"/>
      <c r="AU526" s="301"/>
      <c r="AV526" s="301"/>
      <c r="AW526" s="301"/>
    </row>
    <row r="527" spans="1:49" ht="14.45" customHeight="1" x14ac:dyDescent="0.2">
      <c r="A527" s="425">
        <v>526</v>
      </c>
      <c r="B527" s="423">
        <v>506</v>
      </c>
      <c r="C527" s="303">
        <v>345</v>
      </c>
      <c r="D527" s="303">
        <v>436</v>
      </c>
      <c r="E527" s="302"/>
      <c r="F527" s="51">
        <v>2072</v>
      </c>
      <c r="G527" s="47">
        <v>47</v>
      </c>
      <c r="H527" s="47" t="s">
        <v>1138</v>
      </c>
      <c r="I527" s="303"/>
      <c r="J527" s="424"/>
      <c r="K527" s="425">
        <v>0</v>
      </c>
      <c r="L527" s="425"/>
      <c r="M527" s="51" t="s">
        <v>1240</v>
      </c>
      <c r="N527" s="426"/>
      <c r="O527" s="90" t="s">
        <v>507</v>
      </c>
      <c r="P527" s="90" t="s">
        <v>15</v>
      </c>
      <c r="Q527" s="427">
        <v>95</v>
      </c>
      <c r="R527" s="422">
        <v>190</v>
      </c>
      <c r="S527" s="422">
        <f t="shared" si="135"/>
        <v>237.5</v>
      </c>
      <c r="T527" s="422">
        <f t="shared" si="136"/>
        <v>238</v>
      </c>
      <c r="U527" s="422">
        <v>238</v>
      </c>
      <c r="V527" s="422">
        <v>238</v>
      </c>
      <c r="W527" s="422">
        <v>32</v>
      </c>
      <c r="X527" s="422">
        <v>38.4</v>
      </c>
      <c r="Y527" s="428">
        <v>38.4</v>
      </c>
      <c r="Z527" s="422">
        <f>'SKLOP F'!J29</f>
        <v>0</v>
      </c>
      <c r="AA527" s="422">
        <v>32</v>
      </c>
      <c r="AB527" s="422">
        <v>1.2</v>
      </c>
      <c r="AC527" s="422">
        <f t="shared" si="137"/>
        <v>38.4</v>
      </c>
      <c r="AD527" s="422">
        <v>1</v>
      </c>
      <c r="AE527" s="422">
        <v>38.4</v>
      </c>
      <c r="AF527" s="422">
        <v>1</v>
      </c>
      <c r="AG527" s="422">
        <f t="shared" si="138"/>
        <v>38.4</v>
      </c>
      <c r="AH527" s="422">
        <f t="shared" si="139"/>
        <v>3648</v>
      </c>
      <c r="AI527" s="429"/>
      <c r="AJ527" s="422">
        <f t="shared" si="143"/>
        <v>7296</v>
      </c>
      <c r="AK527" s="429"/>
      <c r="AL527" s="463">
        <f t="shared" si="145"/>
        <v>9139.1999999999989</v>
      </c>
      <c r="AM527" s="489"/>
      <c r="AN527" s="486">
        <v>3648</v>
      </c>
      <c r="AO527" s="319"/>
      <c r="AP527" s="319">
        <v>7296</v>
      </c>
      <c r="AQ527" s="319"/>
      <c r="AR527" s="473">
        <f t="shared" si="142"/>
        <v>0</v>
      </c>
      <c r="AS527" s="319"/>
      <c r="AT527" s="301"/>
      <c r="AU527" s="301"/>
      <c r="AV527" s="301"/>
      <c r="AW527" s="301"/>
    </row>
    <row r="528" spans="1:49" ht="14.45" customHeight="1" x14ac:dyDescent="0.2">
      <c r="A528" s="425">
        <v>527</v>
      </c>
      <c r="B528" s="423">
        <v>507</v>
      </c>
      <c r="C528" s="303">
        <v>346</v>
      </c>
      <c r="D528" s="303">
        <v>437</v>
      </c>
      <c r="E528" s="302"/>
      <c r="F528" s="51">
        <v>2072</v>
      </c>
      <c r="G528" s="47">
        <v>47</v>
      </c>
      <c r="H528" s="47" t="s">
        <v>1138</v>
      </c>
      <c r="I528" s="303"/>
      <c r="J528" s="424"/>
      <c r="K528" s="425">
        <v>0</v>
      </c>
      <c r="L528" s="425"/>
      <c r="M528" s="51" t="s">
        <v>1241</v>
      </c>
      <c r="N528" s="426"/>
      <c r="O528" s="90" t="s">
        <v>507</v>
      </c>
      <c r="P528" s="90" t="s">
        <v>15</v>
      </c>
      <c r="Q528" s="427">
        <v>10</v>
      </c>
      <c r="R528" s="422">
        <v>20</v>
      </c>
      <c r="S528" s="422">
        <f t="shared" si="135"/>
        <v>25</v>
      </c>
      <c r="T528" s="422">
        <f t="shared" si="136"/>
        <v>25</v>
      </c>
      <c r="U528" s="422">
        <v>25</v>
      </c>
      <c r="V528" s="422">
        <v>25</v>
      </c>
      <c r="W528" s="422">
        <v>14</v>
      </c>
      <c r="X528" s="422">
        <v>16.8</v>
      </c>
      <c r="Y528" s="428">
        <v>16.8</v>
      </c>
      <c r="Z528" s="422">
        <f>'SKLOP F'!J30</f>
        <v>0</v>
      </c>
      <c r="AA528" s="422">
        <v>14</v>
      </c>
      <c r="AB528" s="422">
        <v>1.2</v>
      </c>
      <c r="AC528" s="422">
        <f t="shared" si="137"/>
        <v>16.8</v>
      </c>
      <c r="AD528" s="422">
        <v>1</v>
      </c>
      <c r="AE528" s="422">
        <v>16.8</v>
      </c>
      <c r="AF528" s="422">
        <v>1</v>
      </c>
      <c r="AG528" s="422">
        <f t="shared" si="138"/>
        <v>16.8</v>
      </c>
      <c r="AH528" s="422">
        <f t="shared" si="139"/>
        <v>168</v>
      </c>
      <c r="AI528" s="429"/>
      <c r="AJ528" s="422">
        <f t="shared" si="143"/>
        <v>336</v>
      </c>
      <c r="AK528" s="429"/>
      <c r="AL528" s="463">
        <f t="shared" si="145"/>
        <v>420</v>
      </c>
      <c r="AM528" s="489"/>
      <c r="AN528" s="486">
        <v>168</v>
      </c>
      <c r="AO528" s="319"/>
      <c r="AP528" s="319">
        <v>336</v>
      </c>
      <c r="AQ528" s="319"/>
      <c r="AR528" s="473">
        <f t="shared" si="142"/>
        <v>0</v>
      </c>
      <c r="AS528" s="319"/>
      <c r="AT528" s="301"/>
      <c r="AU528" s="301"/>
      <c r="AV528" s="301"/>
      <c r="AW528" s="301"/>
    </row>
    <row r="529" spans="1:49" ht="14.45" customHeight="1" x14ac:dyDescent="0.2">
      <c r="A529" s="425">
        <v>528</v>
      </c>
      <c r="B529" s="423">
        <v>508</v>
      </c>
      <c r="C529" s="303">
        <v>347</v>
      </c>
      <c r="D529" s="303">
        <v>438</v>
      </c>
      <c r="E529" s="302"/>
      <c r="F529" s="51">
        <v>2072</v>
      </c>
      <c r="G529" s="47">
        <v>47</v>
      </c>
      <c r="H529" s="47" t="s">
        <v>1138</v>
      </c>
      <c r="I529" s="303"/>
      <c r="J529" s="424"/>
      <c r="K529" s="425">
        <v>0</v>
      </c>
      <c r="L529" s="425"/>
      <c r="M529" s="51" t="s">
        <v>1242</v>
      </c>
      <c r="N529" s="426"/>
      <c r="O529" s="90" t="s">
        <v>507</v>
      </c>
      <c r="P529" s="90" t="s">
        <v>15</v>
      </c>
      <c r="Q529" s="427">
        <v>340</v>
      </c>
      <c r="R529" s="422">
        <v>680</v>
      </c>
      <c r="S529" s="422">
        <f t="shared" si="135"/>
        <v>850</v>
      </c>
      <c r="T529" s="422">
        <f t="shared" si="136"/>
        <v>850</v>
      </c>
      <c r="U529" s="422">
        <v>850</v>
      </c>
      <c r="V529" s="422">
        <v>850</v>
      </c>
      <c r="W529" s="422">
        <v>32</v>
      </c>
      <c r="X529" s="422">
        <v>38.4</v>
      </c>
      <c r="Y529" s="428">
        <v>38.4</v>
      </c>
      <c r="Z529" s="422">
        <f>'SKLOP F'!J31</f>
        <v>0</v>
      </c>
      <c r="AA529" s="422">
        <v>32</v>
      </c>
      <c r="AB529" s="422">
        <v>1.2</v>
      </c>
      <c r="AC529" s="422">
        <f t="shared" si="137"/>
        <v>38.4</v>
      </c>
      <c r="AD529" s="422">
        <v>1</v>
      </c>
      <c r="AE529" s="422">
        <v>38.4</v>
      </c>
      <c r="AF529" s="422">
        <v>1</v>
      </c>
      <c r="AG529" s="422">
        <f t="shared" si="138"/>
        <v>38.4</v>
      </c>
      <c r="AH529" s="422">
        <f t="shared" si="139"/>
        <v>13056</v>
      </c>
      <c r="AI529" s="429"/>
      <c r="AJ529" s="422">
        <f t="shared" si="143"/>
        <v>26112</v>
      </c>
      <c r="AK529" s="429"/>
      <c r="AL529" s="463">
        <f t="shared" si="145"/>
        <v>32640</v>
      </c>
      <c r="AM529" s="489"/>
      <c r="AN529" s="486">
        <v>13056</v>
      </c>
      <c r="AO529" s="319"/>
      <c r="AP529" s="319">
        <v>26112</v>
      </c>
      <c r="AQ529" s="319"/>
      <c r="AR529" s="473">
        <f t="shared" si="142"/>
        <v>0</v>
      </c>
      <c r="AS529" s="319"/>
      <c r="AT529" s="301"/>
      <c r="AU529" s="301"/>
      <c r="AV529" s="301"/>
      <c r="AW529" s="301"/>
    </row>
    <row r="530" spans="1:49" ht="14.45" customHeight="1" x14ac:dyDescent="0.2">
      <c r="A530" s="425">
        <v>529</v>
      </c>
      <c r="B530" s="423">
        <v>509</v>
      </c>
      <c r="C530" s="303">
        <v>348</v>
      </c>
      <c r="D530" s="303">
        <v>439</v>
      </c>
      <c r="E530" s="302"/>
      <c r="F530" s="51">
        <v>2072</v>
      </c>
      <c r="G530" s="47">
        <v>47</v>
      </c>
      <c r="H530" s="47" t="s">
        <v>1138</v>
      </c>
      <c r="I530" s="303"/>
      <c r="J530" s="424"/>
      <c r="K530" s="425">
        <v>0</v>
      </c>
      <c r="L530" s="425"/>
      <c r="M530" s="51" t="s">
        <v>1243</v>
      </c>
      <c r="N530" s="426"/>
      <c r="O530" s="90" t="s">
        <v>507</v>
      </c>
      <c r="P530" s="90" t="s">
        <v>15</v>
      </c>
      <c r="Q530" s="427">
        <v>340</v>
      </c>
      <c r="R530" s="422">
        <v>680</v>
      </c>
      <c r="S530" s="422">
        <f t="shared" si="135"/>
        <v>850</v>
      </c>
      <c r="T530" s="422">
        <f t="shared" si="136"/>
        <v>850</v>
      </c>
      <c r="U530" s="422">
        <v>850</v>
      </c>
      <c r="V530" s="422">
        <v>850</v>
      </c>
      <c r="W530" s="422">
        <v>33</v>
      </c>
      <c r="X530" s="422">
        <v>39.6</v>
      </c>
      <c r="Y530" s="428">
        <v>39.6</v>
      </c>
      <c r="Z530" s="422">
        <f>'SKLOP F'!J32</f>
        <v>0</v>
      </c>
      <c r="AA530" s="422">
        <v>33</v>
      </c>
      <c r="AB530" s="422">
        <v>1.2</v>
      </c>
      <c r="AC530" s="422">
        <f t="shared" si="137"/>
        <v>39.6</v>
      </c>
      <c r="AD530" s="422">
        <v>1</v>
      </c>
      <c r="AE530" s="422">
        <v>39.6</v>
      </c>
      <c r="AF530" s="422">
        <v>1</v>
      </c>
      <c r="AG530" s="422">
        <f t="shared" si="138"/>
        <v>39.6</v>
      </c>
      <c r="AH530" s="422">
        <f t="shared" si="139"/>
        <v>13464</v>
      </c>
      <c r="AI530" s="429"/>
      <c r="AJ530" s="422">
        <f t="shared" si="143"/>
        <v>26928</v>
      </c>
      <c r="AK530" s="429"/>
      <c r="AL530" s="463">
        <f t="shared" si="145"/>
        <v>33660</v>
      </c>
      <c r="AM530" s="489"/>
      <c r="AN530" s="486">
        <v>13464</v>
      </c>
      <c r="AO530" s="319"/>
      <c r="AP530" s="319">
        <v>26928</v>
      </c>
      <c r="AQ530" s="319"/>
      <c r="AR530" s="473">
        <f t="shared" si="142"/>
        <v>0</v>
      </c>
      <c r="AS530" s="319"/>
      <c r="AT530" s="301"/>
      <c r="AU530" s="301"/>
      <c r="AV530" s="301"/>
      <c r="AW530" s="301"/>
    </row>
    <row r="531" spans="1:49" ht="14.45" customHeight="1" x14ac:dyDescent="0.2">
      <c r="A531" s="425">
        <v>530</v>
      </c>
      <c r="B531" s="423">
        <v>510</v>
      </c>
      <c r="C531" s="303">
        <v>349</v>
      </c>
      <c r="D531" s="303">
        <v>440</v>
      </c>
      <c r="E531" s="302"/>
      <c r="F531" s="51">
        <v>2072</v>
      </c>
      <c r="G531" s="47">
        <v>47</v>
      </c>
      <c r="H531" s="47" t="s">
        <v>1138</v>
      </c>
      <c r="I531" s="303"/>
      <c r="J531" s="424"/>
      <c r="K531" s="425">
        <v>0</v>
      </c>
      <c r="L531" s="425"/>
      <c r="M531" s="51" t="s">
        <v>1244</v>
      </c>
      <c r="N531" s="426"/>
      <c r="O531" s="90" t="s">
        <v>507</v>
      </c>
      <c r="P531" s="90" t="s">
        <v>15</v>
      </c>
      <c r="Q531" s="427">
        <v>10</v>
      </c>
      <c r="R531" s="422">
        <v>20</v>
      </c>
      <c r="S531" s="422">
        <f t="shared" si="135"/>
        <v>25</v>
      </c>
      <c r="T531" s="422">
        <f t="shared" si="136"/>
        <v>25</v>
      </c>
      <c r="U531" s="422">
        <v>25</v>
      </c>
      <c r="V531" s="422">
        <v>25</v>
      </c>
      <c r="W531" s="422">
        <v>16</v>
      </c>
      <c r="X531" s="422">
        <v>19.2</v>
      </c>
      <c r="Y531" s="428">
        <v>19.2</v>
      </c>
      <c r="Z531" s="422">
        <f>'SKLOP F'!J33</f>
        <v>0</v>
      </c>
      <c r="AA531" s="422">
        <v>16</v>
      </c>
      <c r="AB531" s="422">
        <v>1.2</v>
      </c>
      <c r="AC531" s="422">
        <f t="shared" si="137"/>
        <v>19.2</v>
      </c>
      <c r="AD531" s="422">
        <v>1</v>
      </c>
      <c r="AE531" s="422">
        <v>19.2</v>
      </c>
      <c r="AF531" s="422">
        <v>1</v>
      </c>
      <c r="AG531" s="422">
        <f t="shared" si="138"/>
        <v>19.2</v>
      </c>
      <c r="AH531" s="422">
        <f t="shared" si="139"/>
        <v>192</v>
      </c>
      <c r="AI531" s="429"/>
      <c r="AJ531" s="422">
        <f t="shared" si="143"/>
        <v>384</v>
      </c>
      <c r="AK531" s="429"/>
      <c r="AL531" s="463">
        <f t="shared" si="145"/>
        <v>480</v>
      </c>
      <c r="AM531" s="489"/>
      <c r="AN531" s="486">
        <v>192</v>
      </c>
      <c r="AO531" s="319"/>
      <c r="AP531" s="319">
        <v>384</v>
      </c>
      <c r="AQ531" s="319"/>
      <c r="AR531" s="473">
        <f t="shared" si="142"/>
        <v>0</v>
      </c>
      <c r="AS531" s="319"/>
      <c r="AT531" s="301"/>
      <c r="AU531" s="301"/>
      <c r="AV531" s="301"/>
      <c r="AW531" s="301"/>
    </row>
    <row r="532" spans="1:49" ht="14.45" customHeight="1" x14ac:dyDescent="0.2">
      <c r="A532" s="425">
        <v>531</v>
      </c>
      <c r="B532" s="423">
        <v>511</v>
      </c>
      <c r="C532" s="303">
        <v>350</v>
      </c>
      <c r="D532" s="303">
        <v>441</v>
      </c>
      <c r="E532" s="302"/>
      <c r="F532" s="51">
        <v>2072</v>
      </c>
      <c r="G532" s="47">
        <v>47</v>
      </c>
      <c r="H532" s="47" t="s">
        <v>1138</v>
      </c>
      <c r="I532" s="303"/>
      <c r="J532" s="424"/>
      <c r="K532" s="425">
        <v>0</v>
      </c>
      <c r="L532" s="425"/>
      <c r="M532" s="51" t="s">
        <v>1245</v>
      </c>
      <c r="N532" s="426"/>
      <c r="O532" s="90" t="s">
        <v>507</v>
      </c>
      <c r="P532" s="90" t="s">
        <v>15</v>
      </c>
      <c r="Q532" s="427">
        <v>30</v>
      </c>
      <c r="R532" s="422">
        <v>60</v>
      </c>
      <c r="S532" s="422">
        <f t="shared" si="135"/>
        <v>75</v>
      </c>
      <c r="T532" s="422">
        <f t="shared" si="136"/>
        <v>75</v>
      </c>
      <c r="U532" s="422">
        <v>75</v>
      </c>
      <c r="V532" s="422">
        <v>75</v>
      </c>
      <c r="W532" s="422">
        <v>66.930000000000007</v>
      </c>
      <c r="X532" s="422">
        <v>80.319999999999993</v>
      </c>
      <c r="Y532" s="428">
        <v>80.319999999999993</v>
      </c>
      <c r="Z532" s="422">
        <f>'SKLOP F'!J34</f>
        <v>0</v>
      </c>
      <c r="AA532" s="422">
        <v>66.930000000000007</v>
      </c>
      <c r="AB532" s="422">
        <v>1.2</v>
      </c>
      <c r="AC532" s="422">
        <f t="shared" si="137"/>
        <v>80.319999999999993</v>
      </c>
      <c r="AD532" s="422">
        <v>1</v>
      </c>
      <c r="AE532" s="422">
        <v>80.319999999999993</v>
      </c>
      <c r="AF532" s="422">
        <v>1</v>
      </c>
      <c r="AG532" s="422">
        <f t="shared" si="138"/>
        <v>80.319999999999993</v>
      </c>
      <c r="AH532" s="422">
        <f t="shared" si="139"/>
        <v>2409.6</v>
      </c>
      <c r="AI532" s="429"/>
      <c r="AJ532" s="422">
        <f t="shared" si="143"/>
        <v>4819.2</v>
      </c>
      <c r="AK532" s="429"/>
      <c r="AL532" s="463">
        <f t="shared" si="145"/>
        <v>6023.9999999999991</v>
      </c>
      <c r="AM532" s="489"/>
      <c r="AN532" s="486">
        <v>2409.6</v>
      </c>
      <c r="AO532" s="319"/>
      <c r="AP532" s="319">
        <v>4819.2</v>
      </c>
      <c r="AQ532" s="319"/>
      <c r="AR532" s="473">
        <f t="shared" si="142"/>
        <v>0</v>
      </c>
      <c r="AS532" s="319"/>
      <c r="AT532" s="301"/>
      <c r="AU532" s="301"/>
      <c r="AV532" s="301"/>
      <c r="AW532" s="301"/>
    </row>
    <row r="533" spans="1:49" ht="14.45" customHeight="1" x14ac:dyDescent="0.2">
      <c r="A533" s="425">
        <v>532</v>
      </c>
      <c r="B533" s="423">
        <v>512</v>
      </c>
      <c r="C533" s="303">
        <v>351</v>
      </c>
      <c r="D533" s="303">
        <v>442</v>
      </c>
      <c r="E533" s="302"/>
      <c r="F533" s="51">
        <v>2072</v>
      </c>
      <c r="G533" s="47">
        <v>47</v>
      </c>
      <c r="H533" s="47" t="s">
        <v>1138</v>
      </c>
      <c r="I533" s="303"/>
      <c r="J533" s="424"/>
      <c r="K533" s="425">
        <v>0</v>
      </c>
      <c r="L533" s="425"/>
      <c r="M533" s="51" t="s">
        <v>1246</v>
      </c>
      <c r="N533" s="426"/>
      <c r="O533" s="90" t="s">
        <v>507</v>
      </c>
      <c r="P533" s="90" t="s">
        <v>15</v>
      </c>
      <c r="Q533" s="427">
        <v>10</v>
      </c>
      <c r="R533" s="422">
        <v>20</v>
      </c>
      <c r="S533" s="422">
        <f t="shared" si="135"/>
        <v>25</v>
      </c>
      <c r="T533" s="422">
        <f t="shared" si="136"/>
        <v>25</v>
      </c>
      <c r="U533" s="422">
        <v>25</v>
      </c>
      <c r="V533" s="422">
        <v>25</v>
      </c>
      <c r="W533" s="422">
        <v>72.13</v>
      </c>
      <c r="X533" s="422">
        <v>86.56</v>
      </c>
      <c r="Y533" s="428">
        <v>86.56</v>
      </c>
      <c r="Z533" s="422">
        <f>'SKLOP F'!J35</f>
        <v>0</v>
      </c>
      <c r="AA533" s="422">
        <v>72.13</v>
      </c>
      <c r="AB533" s="422">
        <v>1.2</v>
      </c>
      <c r="AC533" s="422">
        <f t="shared" si="137"/>
        <v>86.56</v>
      </c>
      <c r="AD533" s="422">
        <v>1</v>
      </c>
      <c r="AE533" s="422">
        <v>86.56</v>
      </c>
      <c r="AF533" s="422">
        <v>1</v>
      </c>
      <c r="AG533" s="422">
        <f t="shared" si="138"/>
        <v>86.56</v>
      </c>
      <c r="AH533" s="422">
        <f t="shared" si="139"/>
        <v>865.6</v>
      </c>
      <c r="AI533" s="429"/>
      <c r="AJ533" s="422">
        <f t="shared" si="143"/>
        <v>1731.2</v>
      </c>
      <c r="AK533" s="429"/>
      <c r="AL533" s="463">
        <f t="shared" si="145"/>
        <v>2164</v>
      </c>
      <c r="AM533" s="489"/>
      <c r="AN533" s="486">
        <v>865.6</v>
      </c>
      <c r="AO533" s="319"/>
      <c r="AP533" s="319">
        <v>1731.2</v>
      </c>
      <c r="AQ533" s="319"/>
      <c r="AR533" s="473">
        <f t="shared" si="142"/>
        <v>0</v>
      </c>
      <c r="AS533" s="319"/>
      <c r="AT533" s="301"/>
      <c r="AU533" s="301"/>
      <c r="AV533" s="301"/>
      <c r="AW533" s="301"/>
    </row>
    <row r="534" spans="1:49" ht="14.45" customHeight="1" x14ac:dyDescent="0.2">
      <c r="A534" s="425">
        <v>533</v>
      </c>
      <c r="B534" s="423">
        <v>513</v>
      </c>
      <c r="C534" s="303">
        <v>352</v>
      </c>
      <c r="D534" s="303">
        <v>443</v>
      </c>
      <c r="E534" s="302"/>
      <c r="F534" s="51">
        <v>2072</v>
      </c>
      <c r="G534" s="47">
        <v>47</v>
      </c>
      <c r="H534" s="47" t="s">
        <v>1138</v>
      </c>
      <c r="I534" s="303"/>
      <c r="J534" s="424"/>
      <c r="K534" s="425">
        <v>0</v>
      </c>
      <c r="L534" s="425"/>
      <c r="M534" s="51" t="s">
        <v>1247</v>
      </c>
      <c r="N534" s="426"/>
      <c r="O534" s="90" t="s">
        <v>507</v>
      </c>
      <c r="P534" s="90" t="s">
        <v>15</v>
      </c>
      <c r="Q534" s="427">
        <v>8</v>
      </c>
      <c r="R534" s="422">
        <v>16</v>
      </c>
      <c r="S534" s="422">
        <f t="shared" si="135"/>
        <v>20</v>
      </c>
      <c r="T534" s="422">
        <f t="shared" si="136"/>
        <v>20</v>
      </c>
      <c r="U534" s="422">
        <v>20</v>
      </c>
      <c r="V534" s="422">
        <v>20</v>
      </c>
      <c r="W534" s="422">
        <v>113.78</v>
      </c>
      <c r="X534" s="422">
        <v>136.54</v>
      </c>
      <c r="Y534" s="428">
        <v>136.54</v>
      </c>
      <c r="Z534" s="422">
        <f>'SKLOP F'!J36</f>
        <v>0</v>
      </c>
      <c r="AA534" s="422">
        <v>113.78</v>
      </c>
      <c r="AB534" s="422">
        <v>1.2</v>
      </c>
      <c r="AC534" s="422">
        <f t="shared" ref="AC534:AC597" si="146">ROUND(W534*AB534,2)</f>
        <v>136.54</v>
      </c>
      <c r="AD534" s="422">
        <v>1</v>
      </c>
      <c r="AE534" s="422">
        <v>136.54</v>
      </c>
      <c r="AF534" s="422">
        <v>1</v>
      </c>
      <c r="AG534" s="422">
        <f t="shared" ref="AG534:AG597" si="147">Y534*AF534</f>
        <v>136.54</v>
      </c>
      <c r="AH534" s="422">
        <f t="shared" ref="AH534:AH597" si="148">Q534*AC534</f>
        <v>1092.32</v>
      </c>
      <c r="AI534" s="429"/>
      <c r="AJ534" s="422">
        <f t="shared" si="143"/>
        <v>2184.64</v>
      </c>
      <c r="AK534" s="429"/>
      <c r="AL534" s="463">
        <f t="shared" si="145"/>
        <v>2730.7999999999997</v>
      </c>
      <c r="AM534" s="489"/>
      <c r="AN534" s="486">
        <v>1092.32</v>
      </c>
      <c r="AO534" s="319"/>
      <c r="AP534" s="319">
        <v>2184.64</v>
      </c>
      <c r="AQ534" s="319"/>
      <c r="AR534" s="473">
        <f t="shared" ref="AR534:AR597" si="149">V534*Z534</f>
        <v>0</v>
      </c>
      <c r="AS534" s="319"/>
      <c r="AT534" s="301"/>
      <c r="AU534" s="301"/>
      <c r="AV534" s="301"/>
      <c r="AW534" s="301"/>
    </row>
    <row r="535" spans="1:49" ht="14.45" customHeight="1" x14ac:dyDescent="0.2">
      <c r="A535" s="425">
        <v>534</v>
      </c>
      <c r="B535" s="423">
        <v>514</v>
      </c>
      <c r="C535" s="303">
        <v>353</v>
      </c>
      <c r="D535" s="303">
        <v>444</v>
      </c>
      <c r="E535" s="302"/>
      <c r="F535" s="51">
        <v>2072</v>
      </c>
      <c r="G535" s="47">
        <v>47</v>
      </c>
      <c r="H535" s="47" t="s">
        <v>1138</v>
      </c>
      <c r="I535" s="47"/>
      <c r="J535" s="424"/>
      <c r="K535" s="425">
        <v>0</v>
      </c>
      <c r="L535" s="425"/>
      <c r="M535" s="51" t="s">
        <v>1215</v>
      </c>
      <c r="N535" s="426"/>
      <c r="O535" s="90" t="s">
        <v>507</v>
      </c>
      <c r="P535" s="90" t="s">
        <v>15</v>
      </c>
      <c r="Q535" s="427">
        <v>5</v>
      </c>
      <c r="R535" s="422">
        <v>10</v>
      </c>
      <c r="S535" s="422">
        <f t="shared" ref="S535:S598" si="150">R535+Q535/2</f>
        <v>12.5</v>
      </c>
      <c r="T535" s="422">
        <f t="shared" ref="T535:T598" si="151">ROUND(S535,0)</f>
        <v>13</v>
      </c>
      <c r="U535" s="422">
        <v>13</v>
      </c>
      <c r="V535" s="422">
        <v>13</v>
      </c>
      <c r="W535" s="422">
        <v>15</v>
      </c>
      <c r="X535" s="422">
        <v>18</v>
      </c>
      <c r="Y535" s="428">
        <v>18</v>
      </c>
      <c r="Z535" s="422">
        <f>'SKLOP F'!J37</f>
        <v>0</v>
      </c>
      <c r="AA535" s="422">
        <v>15</v>
      </c>
      <c r="AB535" s="422">
        <v>1.2</v>
      </c>
      <c r="AC535" s="422">
        <f t="shared" si="146"/>
        <v>18</v>
      </c>
      <c r="AD535" s="422">
        <v>1</v>
      </c>
      <c r="AE535" s="422">
        <v>18</v>
      </c>
      <c r="AF535" s="422">
        <v>1</v>
      </c>
      <c r="AG535" s="422">
        <f t="shared" si="147"/>
        <v>18</v>
      </c>
      <c r="AH535" s="422">
        <f t="shared" si="148"/>
        <v>90</v>
      </c>
      <c r="AI535" s="429"/>
      <c r="AJ535" s="422">
        <f t="shared" si="143"/>
        <v>180</v>
      </c>
      <c r="AK535" s="429"/>
      <c r="AL535" s="463">
        <f t="shared" si="145"/>
        <v>234</v>
      </c>
      <c r="AM535" s="489"/>
      <c r="AN535" s="486">
        <v>90</v>
      </c>
      <c r="AO535" s="319"/>
      <c r="AP535" s="319">
        <v>180</v>
      </c>
      <c r="AQ535" s="319"/>
      <c r="AR535" s="473">
        <f t="shared" si="149"/>
        <v>0</v>
      </c>
      <c r="AS535" s="319"/>
      <c r="AT535" s="301"/>
      <c r="AU535" s="301"/>
      <c r="AV535" s="301"/>
      <c r="AW535" s="301"/>
    </row>
    <row r="536" spans="1:49" ht="14.45" customHeight="1" x14ac:dyDescent="0.2">
      <c r="A536" s="425">
        <v>535</v>
      </c>
      <c r="B536" s="423">
        <v>515</v>
      </c>
      <c r="C536" s="303">
        <v>354</v>
      </c>
      <c r="D536" s="303">
        <v>445</v>
      </c>
      <c r="E536" s="302"/>
      <c r="F536" s="51">
        <v>2072</v>
      </c>
      <c r="G536" s="47">
        <v>47</v>
      </c>
      <c r="H536" s="47" t="s">
        <v>1138</v>
      </c>
      <c r="I536" s="47"/>
      <c r="J536" s="424"/>
      <c r="K536" s="425">
        <v>0</v>
      </c>
      <c r="L536" s="425"/>
      <c r="M536" s="51" t="s">
        <v>1216</v>
      </c>
      <c r="N536" s="426"/>
      <c r="O536" s="90" t="s">
        <v>507</v>
      </c>
      <c r="P536" s="90" t="s">
        <v>15</v>
      </c>
      <c r="Q536" s="427">
        <v>5</v>
      </c>
      <c r="R536" s="422">
        <v>10</v>
      </c>
      <c r="S536" s="422">
        <f t="shared" si="150"/>
        <v>12.5</v>
      </c>
      <c r="T536" s="422">
        <f t="shared" si="151"/>
        <v>13</v>
      </c>
      <c r="U536" s="422">
        <v>13</v>
      </c>
      <c r="V536" s="422">
        <v>13</v>
      </c>
      <c r="W536" s="422">
        <v>15</v>
      </c>
      <c r="X536" s="422">
        <v>18</v>
      </c>
      <c r="Y536" s="428">
        <v>18</v>
      </c>
      <c r="Z536" s="422">
        <f>'SKLOP F'!J38</f>
        <v>0</v>
      </c>
      <c r="AA536" s="422">
        <v>15</v>
      </c>
      <c r="AB536" s="422">
        <v>1.2</v>
      </c>
      <c r="AC536" s="422">
        <f t="shared" si="146"/>
        <v>18</v>
      </c>
      <c r="AD536" s="422">
        <v>1</v>
      </c>
      <c r="AE536" s="422">
        <v>18</v>
      </c>
      <c r="AF536" s="422">
        <v>1</v>
      </c>
      <c r="AG536" s="422">
        <f t="shared" si="147"/>
        <v>18</v>
      </c>
      <c r="AH536" s="422">
        <f t="shared" si="148"/>
        <v>90</v>
      </c>
      <c r="AI536" s="429"/>
      <c r="AJ536" s="422">
        <f t="shared" si="143"/>
        <v>180</v>
      </c>
      <c r="AK536" s="429"/>
      <c r="AL536" s="463">
        <f t="shared" si="145"/>
        <v>234</v>
      </c>
      <c r="AM536" s="489"/>
      <c r="AN536" s="486">
        <v>90</v>
      </c>
      <c r="AO536" s="319"/>
      <c r="AP536" s="319">
        <v>180</v>
      </c>
      <c r="AQ536" s="319"/>
      <c r="AR536" s="473">
        <f t="shared" si="149"/>
        <v>0</v>
      </c>
      <c r="AS536" s="319"/>
      <c r="AT536" s="301"/>
      <c r="AU536" s="301"/>
      <c r="AV536" s="301"/>
      <c r="AW536" s="301"/>
    </row>
    <row r="537" spans="1:49" ht="14.45" customHeight="1" x14ac:dyDescent="0.2">
      <c r="A537" s="425">
        <v>536</v>
      </c>
      <c r="B537" s="423">
        <v>516</v>
      </c>
      <c r="C537" s="303">
        <v>355</v>
      </c>
      <c r="D537" s="303">
        <v>446</v>
      </c>
      <c r="E537" s="302"/>
      <c r="F537" s="51">
        <v>2072</v>
      </c>
      <c r="G537" s="47">
        <v>47</v>
      </c>
      <c r="H537" s="47" t="s">
        <v>1138</v>
      </c>
      <c r="I537" s="303"/>
      <c r="J537" s="424"/>
      <c r="K537" s="425">
        <v>0</v>
      </c>
      <c r="L537" s="425"/>
      <c r="M537" s="51" t="s">
        <v>1217</v>
      </c>
      <c r="N537" s="426"/>
      <c r="O537" s="90" t="s">
        <v>507</v>
      </c>
      <c r="P537" s="90" t="s">
        <v>15</v>
      </c>
      <c r="Q537" s="427">
        <v>5</v>
      </c>
      <c r="R537" s="422">
        <v>10</v>
      </c>
      <c r="S537" s="422">
        <f t="shared" si="150"/>
        <v>12.5</v>
      </c>
      <c r="T537" s="422">
        <f t="shared" si="151"/>
        <v>13</v>
      </c>
      <c r="U537" s="422">
        <v>13</v>
      </c>
      <c r="V537" s="422">
        <v>13</v>
      </c>
      <c r="W537" s="422">
        <v>28</v>
      </c>
      <c r="X537" s="422">
        <v>33.6</v>
      </c>
      <c r="Y537" s="428">
        <v>33.6</v>
      </c>
      <c r="Z537" s="422">
        <f>'SKLOP F'!J39</f>
        <v>0</v>
      </c>
      <c r="AA537" s="422">
        <v>28</v>
      </c>
      <c r="AB537" s="422">
        <v>1.2</v>
      </c>
      <c r="AC537" s="422">
        <f t="shared" si="146"/>
        <v>33.6</v>
      </c>
      <c r="AD537" s="422">
        <v>1</v>
      </c>
      <c r="AE537" s="422">
        <v>33.6</v>
      </c>
      <c r="AF537" s="422">
        <v>1</v>
      </c>
      <c r="AG537" s="422">
        <f t="shared" si="147"/>
        <v>33.6</v>
      </c>
      <c r="AH537" s="422">
        <f t="shared" si="148"/>
        <v>168</v>
      </c>
      <c r="AI537" s="429"/>
      <c r="AJ537" s="422">
        <f t="shared" si="143"/>
        <v>336</v>
      </c>
      <c r="AK537" s="429"/>
      <c r="AL537" s="463">
        <f t="shared" si="145"/>
        <v>436.8</v>
      </c>
      <c r="AM537" s="489"/>
      <c r="AN537" s="486">
        <v>168</v>
      </c>
      <c r="AO537" s="319"/>
      <c r="AP537" s="319">
        <v>336</v>
      </c>
      <c r="AQ537" s="319"/>
      <c r="AR537" s="473">
        <f t="shared" si="149"/>
        <v>0</v>
      </c>
      <c r="AS537" s="319"/>
      <c r="AT537" s="301"/>
      <c r="AU537" s="301"/>
      <c r="AV537" s="301"/>
      <c r="AW537" s="301"/>
    </row>
    <row r="538" spans="1:49" ht="14.45" customHeight="1" x14ac:dyDescent="0.2">
      <c r="A538" s="425">
        <v>537</v>
      </c>
      <c r="B538" s="423">
        <v>517</v>
      </c>
      <c r="C538" s="303">
        <v>356</v>
      </c>
      <c r="D538" s="303">
        <v>447</v>
      </c>
      <c r="E538" s="302"/>
      <c r="F538" s="51">
        <v>2072</v>
      </c>
      <c r="G538" s="47">
        <v>47</v>
      </c>
      <c r="H538" s="47" t="s">
        <v>1138</v>
      </c>
      <c r="I538" s="303"/>
      <c r="J538" s="424"/>
      <c r="K538" s="425">
        <v>0</v>
      </c>
      <c r="L538" s="425"/>
      <c r="M538" s="51" t="s">
        <v>1218</v>
      </c>
      <c r="N538" s="426"/>
      <c r="O538" s="90" t="s">
        <v>507</v>
      </c>
      <c r="P538" s="90" t="s">
        <v>15</v>
      </c>
      <c r="Q538" s="427">
        <v>1</v>
      </c>
      <c r="R538" s="422">
        <v>2</v>
      </c>
      <c r="S538" s="422">
        <f t="shared" si="150"/>
        <v>2.5</v>
      </c>
      <c r="T538" s="422">
        <f t="shared" si="151"/>
        <v>3</v>
      </c>
      <c r="U538" s="422">
        <v>3</v>
      </c>
      <c r="V538" s="422">
        <v>3</v>
      </c>
      <c r="W538" s="422">
        <v>28</v>
      </c>
      <c r="X538" s="422">
        <v>33.6</v>
      </c>
      <c r="Y538" s="428">
        <v>33.6</v>
      </c>
      <c r="Z538" s="422">
        <f>'SKLOP F'!J40</f>
        <v>0</v>
      </c>
      <c r="AA538" s="422">
        <v>28</v>
      </c>
      <c r="AB538" s="422">
        <v>1.2</v>
      </c>
      <c r="AC538" s="422">
        <f t="shared" si="146"/>
        <v>33.6</v>
      </c>
      <c r="AD538" s="422">
        <v>1</v>
      </c>
      <c r="AE538" s="422">
        <v>33.6</v>
      </c>
      <c r="AF538" s="422">
        <v>1</v>
      </c>
      <c r="AG538" s="422">
        <f t="shared" si="147"/>
        <v>33.6</v>
      </c>
      <c r="AH538" s="422">
        <f t="shared" si="148"/>
        <v>33.6</v>
      </c>
      <c r="AI538" s="429"/>
      <c r="AJ538" s="422">
        <f t="shared" si="143"/>
        <v>67.2</v>
      </c>
      <c r="AK538" s="429"/>
      <c r="AL538" s="463">
        <f t="shared" si="145"/>
        <v>100.80000000000001</v>
      </c>
      <c r="AM538" s="489"/>
      <c r="AN538" s="486">
        <v>33.6</v>
      </c>
      <c r="AO538" s="319"/>
      <c r="AP538" s="319">
        <v>67.2</v>
      </c>
      <c r="AQ538" s="319"/>
      <c r="AR538" s="473">
        <f t="shared" si="149"/>
        <v>0</v>
      </c>
      <c r="AS538" s="319"/>
      <c r="AT538" s="301"/>
      <c r="AU538" s="301"/>
      <c r="AV538" s="301"/>
      <c r="AW538" s="301"/>
    </row>
    <row r="539" spans="1:49" ht="14.45" customHeight="1" x14ac:dyDescent="0.2">
      <c r="A539" s="425">
        <v>538</v>
      </c>
      <c r="B539" s="423">
        <v>518</v>
      </c>
      <c r="C539" s="303">
        <v>357</v>
      </c>
      <c r="D539" s="303">
        <v>448</v>
      </c>
      <c r="E539" s="302"/>
      <c r="F539" s="51">
        <v>2072</v>
      </c>
      <c r="G539" s="47">
        <v>47</v>
      </c>
      <c r="H539" s="47" t="s">
        <v>1138</v>
      </c>
      <c r="I539" s="303"/>
      <c r="J539" s="424"/>
      <c r="K539" s="425">
        <v>0</v>
      </c>
      <c r="L539" s="425"/>
      <c r="M539" s="51" t="s">
        <v>1219</v>
      </c>
      <c r="N539" s="426"/>
      <c r="O539" s="90" t="s">
        <v>507</v>
      </c>
      <c r="P539" s="90" t="s">
        <v>15</v>
      </c>
      <c r="Q539" s="427">
        <v>1</v>
      </c>
      <c r="R539" s="422">
        <v>2</v>
      </c>
      <c r="S539" s="422">
        <f t="shared" si="150"/>
        <v>2.5</v>
      </c>
      <c r="T539" s="422">
        <f t="shared" si="151"/>
        <v>3</v>
      </c>
      <c r="U539" s="422">
        <v>3</v>
      </c>
      <c r="V539" s="422">
        <v>3</v>
      </c>
      <c r="W539" s="422">
        <v>50</v>
      </c>
      <c r="X539" s="422">
        <v>60</v>
      </c>
      <c r="Y539" s="428">
        <v>60</v>
      </c>
      <c r="Z539" s="422">
        <f>'SKLOP F'!J41</f>
        <v>0</v>
      </c>
      <c r="AA539" s="422">
        <v>50</v>
      </c>
      <c r="AB539" s="422">
        <v>1.2</v>
      </c>
      <c r="AC539" s="422">
        <f t="shared" si="146"/>
        <v>60</v>
      </c>
      <c r="AD539" s="422">
        <v>1</v>
      </c>
      <c r="AE539" s="422">
        <v>60</v>
      </c>
      <c r="AF539" s="422">
        <v>1</v>
      </c>
      <c r="AG539" s="422">
        <f t="shared" si="147"/>
        <v>60</v>
      </c>
      <c r="AH539" s="422">
        <f t="shared" si="148"/>
        <v>60</v>
      </c>
      <c r="AI539" s="429"/>
      <c r="AJ539" s="422">
        <f t="shared" si="143"/>
        <v>120</v>
      </c>
      <c r="AK539" s="429"/>
      <c r="AL539" s="463">
        <f t="shared" si="145"/>
        <v>180</v>
      </c>
      <c r="AM539" s="489"/>
      <c r="AN539" s="486">
        <v>60</v>
      </c>
      <c r="AO539" s="319"/>
      <c r="AP539" s="319">
        <v>120</v>
      </c>
      <c r="AQ539" s="319"/>
      <c r="AR539" s="473">
        <f t="shared" si="149"/>
        <v>0</v>
      </c>
      <c r="AS539" s="319"/>
      <c r="AT539" s="301"/>
      <c r="AU539" s="301"/>
      <c r="AV539" s="301"/>
      <c r="AW539" s="301"/>
    </row>
    <row r="540" spans="1:49" ht="14.45" customHeight="1" x14ac:dyDescent="0.2">
      <c r="A540" s="425">
        <v>539</v>
      </c>
      <c r="B540" s="423">
        <v>519</v>
      </c>
      <c r="C540" s="303">
        <v>358</v>
      </c>
      <c r="D540" s="303">
        <v>449</v>
      </c>
      <c r="E540" s="302"/>
      <c r="F540" s="51">
        <v>2072</v>
      </c>
      <c r="G540" s="47">
        <v>47</v>
      </c>
      <c r="H540" s="47" t="s">
        <v>1138</v>
      </c>
      <c r="I540" s="303"/>
      <c r="J540" s="424"/>
      <c r="K540" s="425">
        <v>0</v>
      </c>
      <c r="L540" s="425"/>
      <c r="M540" s="51" t="s">
        <v>1220</v>
      </c>
      <c r="N540" s="426"/>
      <c r="O540" s="90" t="s">
        <v>507</v>
      </c>
      <c r="P540" s="90" t="s">
        <v>15</v>
      </c>
      <c r="Q540" s="427">
        <v>1</v>
      </c>
      <c r="R540" s="422">
        <v>2</v>
      </c>
      <c r="S540" s="422">
        <f t="shared" si="150"/>
        <v>2.5</v>
      </c>
      <c r="T540" s="422">
        <f t="shared" si="151"/>
        <v>3</v>
      </c>
      <c r="U540" s="422">
        <v>3</v>
      </c>
      <c r="V540" s="422">
        <v>3</v>
      </c>
      <c r="W540" s="422">
        <v>120</v>
      </c>
      <c r="X540" s="422">
        <v>144</v>
      </c>
      <c r="Y540" s="428">
        <v>144</v>
      </c>
      <c r="Z540" s="422">
        <f>'SKLOP F'!J42</f>
        <v>0</v>
      </c>
      <c r="AA540" s="422">
        <v>120</v>
      </c>
      <c r="AB540" s="422">
        <v>1.2</v>
      </c>
      <c r="AC540" s="422">
        <f t="shared" si="146"/>
        <v>144</v>
      </c>
      <c r="AD540" s="422">
        <v>1</v>
      </c>
      <c r="AE540" s="422">
        <v>144</v>
      </c>
      <c r="AF540" s="422">
        <v>1</v>
      </c>
      <c r="AG540" s="422">
        <f t="shared" si="147"/>
        <v>144</v>
      </c>
      <c r="AH540" s="422">
        <f t="shared" si="148"/>
        <v>144</v>
      </c>
      <c r="AI540" s="429"/>
      <c r="AJ540" s="422">
        <f t="shared" si="143"/>
        <v>288</v>
      </c>
      <c r="AK540" s="429"/>
      <c r="AL540" s="463">
        <f t="shared" si="145"/>
        <v>432</v>
      </c>
      <c r="AM540" s="489"/>
      <c r="AN540" s="486">
        <v>144</v>
      </c>
      <c r="AO540" s="319"/>
      <c r="AP540" s="319">
        <v>288</v>
      </c>
      <c r="AQ540" s="319"/>
      <c r="AR540" s="473">
        <f t="shared" si="149"/>
        <v>0</v>
      </c>
      <c r="AS540" s="319"/>
      <c r="AT540" s="301"/>
      <c r="AU540" s="301"/>
      <c r="AV540" s="301"/>
      <c r="AW540" s="301"/>
    </row>
    <row r="541" spans="1:49" ht="14.45" customHeight="1" x14ac:dyDescent="0.2">
      <c r="A541" s="425">
        <v>540</v>
      </c>
      <c r="B541" s="423">
        <v>520</v>
      </c>
      <c r="C541" s="303">
        <v>359</v>
      </c>
      <c r="D541" s="303">
        <v>450</v>
      </c>
      <c r="E541" s="302"/>
      <c r="F541" s="51">
        <v>2072</v>
      </c>
      <c r="G541" s="47">
        <v>47</v>
      </c>
      <c r="H541" s="47" t="s">
        <v>1138</v>
      </c>
      <c r="I541" s="303">
        <v>3503</v>
      </c>
      <c r="J541" s="424"/>
      <c r="K541" s="425">
        <v>0</v>
      </c>
      <c r="L541" s="425"/>
      <c r="M541" s="51" t="s">
        <v>1221</v>
      </c>
      <c r="N541" s="426"/>
      <c r="O541" s="90" t="s">
        <v>507</v>
      </c>
      <c r="P541" s="90" t="s">
        <v>15</v>
      </c>
      <c r="Q541" s="427">
        <v>5</v>
      </c>
      <c r="R541" s="422">
        <v>10</v>
      </c>
      <c r="S541" s="422">
        <f t="shared" si="150"/>
        <v>12.5</v>
      </c>
      <c r="T541" s="422">
        <f t="shared" si="151"/>
        <v>13</v>
      </c>
      <c r="U541" s="422">
        <v>13</v>
      </c>
      <c r="V541" s="422">
        <v>13</v>
      </c>
      <c r="W541" s="422">
        <v>120</v>
      </c>
      <c r="X541" s="422">
        <v>144</v>
      </c>
      <c r="Y541" s="428">
        <v>144</v>
      </c>
      <c r="Z541" s="422">
        <f>'SKLOP F'!J43</f>
        <v>0</v>
      </c>
      <c r="AA541" s="422">
        <v>120</v>
      </c>
      <c r="AB541" s="422">
        <v>1.2</v>
      </c>
      <c r="AC541" s="422">
        <f t="shared" si="146"/>
        <v>144</v>
      </c>
      <c r="AD541" s="422">
        <v>1</v>
      </c>
      <c r="AE541" s="422">
        <v>144</v>
      </c>
      <c r="AF541" s="422">
        <v>1</v>
      </c>
      <c r="AG541" s="422">
        <f t="shared" si="147"/>
        <v>144</v>
      </c>
      <c r="AH541" s="422">
        <f t="shared" si="148"/>
        <v>720</v>
      </c>
      <c r="AI541" s="429"/>
      <c r="AJ541" s="422">
        <f t="shared" si="143"/>
        <v>1440</v>
      </c>
      <c r="AK541" s="429"/>
      <c r="AL541" s="463">
        <f t="shared" si="145"/>
        <v>1872</v>
      </c>
      <c r="AM541" s="489"/>
      <c r="AN541" s="486">
        <v>720</v>
      </c>
      <c r="AO541" s="319"/>
      <c r="AP541" s="319">
        <v>1440</v>
      </c>
      <c r="AQ541" s="319"/>
      <c r="AR541" s="473">
        <f t="shared" si="149"/>
        <v>0</v>
      </c>
      <c r="AS541" s="319"/>
      <c r="AT541" s="301"/>
      <c r="AU541" s="301"/>
      <c r="AV541" s="301"/>
      <c r="AW541" s="301"/>
    </row>
    <row r="542" spans="1:49" ht="14.45" customHeight="1" x14ac:dyDescent="0.2">
      <c r="A542" s="425">
        <v>541</v>
      </c>
      <c r="B542" s="423">
        <v>521</v>
      </c>
      <c r="C542" s="303">
        <v>360</v>
      </c>
      <c r="D542" s="303">
        <v>451</v>
      </c>
      <c r="E542" s="302"/>
      <c r="F542" s="51">
        <v>2072</v>
      </c>
      <c r="G542" s="47">
        <v>47</v>
      </c>
      <c r="H542" s="47" t="s">
        <v>1138</v>
      </c>
      <c r="I542" s="303">
        <v>3504</v>
      </c>
      <c r="J542" s="424"/>
      <c r="K542" s="425">
        <v>0</v>
      </c>
      <c r="L542" s="425"/>
      <c r="M542" s="51" t="s">
        <v>1222</v>
      </c>
      <c r="N542" s="426"/>
      <c r="O542" s="90" t="s">
        <v>507</v>
      </c>
      <c r="P542" s="90" t="s">
        <v>15</v>
      </c>
      <c r="Q542" s="427">
        <v>2</v>
      </c>
      <c r="R542" s="422">
        <v>4</v>
      </c>
      <c r="S542" s="422">
        <f t="shared" si="150"/>
        <v>5</v>
      </c>
      <c r="T542" s="422">
        <f t="shared" si="151"/>
        <v>5</v>
      </c>
      <c r="U542" s="422">
        <v>5</v>
      </c>
      <c r="V542" s="422">
        <v>5</v>
      </c>
      <c r="W542" s="422">
        <v>150</v>
      </c>
      <c r="X542" s="422">
        <v>180</v>
      </c>
      <c r="Y542" s="428">
        <v>180</v>
      </c>
      <c r="Z542" s="422">
        <f>'SKLOP F'!J44</f>
        <v>0</v>
      </c>
      <c r="AA542" s="422">
        <v>150</v>
      </c>
      <c r="AB542" s="422">
        <v>1.2</v>
      </c>
      <c r="AC542" s="422">
        <f t="shared" si="146"/>
        <v>180</v>
      </c>
      <c r="AD542" s="422">
        <v>1</v>
      </c>
      <c r="AE542" s="422">
        <v>180</v>
      </c>
      <c r="AF542" s="422">
        <v>1</v>
      </c>
      <c r="AG542" s="422">
        <f t="shared" si="147"/>
        <v>180</v>
      </c>
      <c r="AH542" s="422">
        <f t="shared" si="148"/>
        <v>360</v>
      </c>
      <c r="AI542" s="429"/>
      <c r="AJ542" s="422">
        <f t="shared" si="143"/>
        <v>720</v>
      </c>
      <c r="AK542" s="429"/>
      <c r="AL542" s="463">
        <f t="shared" si="145"/>
        <v>900</v>
      </c>
      <c r="AM542" s="489"/>
      <c r="AN542" s="486">
        <v>360</v>
      </c>
      <c r="AO542" s="319"/>
      <c r="AP542" s="319">
        <v>720</v>
      </c>
      <c r="AQ542" s="319"/>
      <c r="AR542" s="473">
        <f t="shared" si="149"/>
        <v>0</v>
      </c>
      <c r="AS542" s="319"/>
      <c r="AT542" s="301"/>
      <c r="AU542" s="301"/>
      <c r="AV542" s="301"/>
      <c r="AW542" s="301"/>
    </row>
    <row r="543" spans="1:49" ht="14.45" customHeight="1" x14ac:dyDescent="0.2">
      <c r="A543" s="425">
        <v>542</v>
      </c>
      <c r="B543" s="423">
        <v>522</v>
      </c>
      <c r="C543" s="303">
        <v>361</v>
      </c>
      <c r="D543" s="303">
        <v>452</v>
      </c>
      <c r="E543" s="302"/>
      <c r="F543" s="51">
        <v>2072</v>
      </c>
      <c r="G543" s="47">
        <v>47</v>
      </c>
      <c r="H543" s="47" t="s">
        <v>1138</v>
      </c>
      <c r="I543" s="303"/>
      <c r="J543" s="424"/>
      <c r="K543" s="425">
        <v>0</v>
      </c>
      <c r="L543" s="425"/>
      <c r="M543" s="51" t="s">
        <v>1223</v>
      </c>
      <c r="N543" s="426"/>
      <c r="O543" s="90" t="s">
        <v>507</v>
      </c>
      <c r="P543" s="90" t="s">
        <v>15</v>
      </c>
      <c r="Q543" s="427">
        <v>2</v>
      </c>
      <c r="R543" s="422">
        <v>4</v>
      </c>
      <c r="S543" s="422">
        <f t="shared" si="150"/>
        <v>5</v>
      </c>
      <c r="T543" s="422">
        <f t="shared" si="151"/>
        <v>5</v>
      </c>
      <c r="U543" s="422">
        <v>5</v>
      </c>
      <c r="V543" s="422">
        <v>5</v>
      </c>
      <c r="W543" s="422">
        <v>150</v>
      </c>
      <c r="X543" s="422">
        <v>180</v>
      </c>
      <c r="Y543" s="428">
        <v>180</v>
      </c>
      <c r="Z543" s="422">
        <f>'SKLOP F'!J45</f>
        <v>0</v>
      </c>
      <c r="AA543" s="422">
        <v>150</v>
      </c>
      <c r="AB543" s="422">
        <v>1.2</v>
      </c>
      <c r="AC543" s="422">
        <f t="shared" si="146"/>
        <v>180</v>
      </c>
      <c r="AD543" s="422">
        <v>1</v>
      </c>
      <c r="AE543" s="422">
        <v>180</v>
      </c>
      <c r="AF543" s="422">
        <v>1</v>
      </c>
      <c r="AG543" s="422">
        <f t="shared" si="147"/>
        <v>180</v>
      </c>
      <c r="AH543" s="422">
        <f t="shared" si="148"/>
        <v>360</v>
      </c>
      <c r="AI543" s="429"/>
      <c r="AJ543" s="422">
        <f t="shared" si="143"/>
        <v>720</v>
      </c>
      <c r="AK543" s="429"/>
      <c r="AL543" s="463">
        <f t="shared" si="145"/>
        <v>900</v>
      </c>
      <c r="AM543" s="489"/>
      <c r="AN543" s="486">
        <v>360</v>
      </c>
      <c r="AO543" s="319"/>
      <c r="AP543" s="319">
        <v>720</v>
      </c>
      <c r="AQ543" s="319"/>
      <c r="AR543" s="473">
        <f t="shared" si="149"/>
        <v>0</v>
      </c>
      <c r="AS543" s="319"/>
      <c r="AT543" s="301"/>
      <c r="AU543" s="301"/>
      <c r="AV543" s="301"/>
      <c r="AW543" s="301"/>
    </row>
    <row r="544" spans="1:49" ht="14.45" customHeight="1" x14ac:dyDescent="0.2">
      <c r="A544" s="425">
        <v>543</v>
      </c>
      <c r="B544" s="423">
        <v>523</v>
      </c>
      <c r="C544" s="303">
        <v>362</v>
      </c>
      <c r="D544" s="303">
        <v>453</v>
      </c>
      <c r="E544" s="302"/>
      <c r="F544" s="51">
        <v>2072</v>
      </c>
      <c r="G544" s="47">
        <v>47</v>
      </c>
      <c r="H544" s="47" t="s">
        <v>1138</v>
      </c>
      <c r="I544" s="303"/>
      <c r="J544" s="424"/>
      <c r="K544" s="425">
        <v>0</v>
      </c>
      <c r="L544" s="425"/>
      <c r="M544" s="51" t="s">
        <v>1224</v>
      </c>
      <c r="N544" s="426"/>
      <c r="O544" s="90" t="s">
        <v>507</v>
      </c>
      <c r="P544" s="90" t="s">
        <v>15</v>
      </c>
      <c r="Q544" s="427">
        <v>1</v>
      </c>
      <c r="R544" s="422">
        <v>2</v>
      </c>
      <c r="S544" s="422">
        <f t="shared" si="150"/>
        <v>2.5</v>
      </c>
      <c r="T544" s="422">
        <f t="shared" si="151"/>
        <v>3</v>
      </c>
      <c r="U544" s="422">
        <v>3</v>
      </c>
      <c r="V544" s="422">
        <v>3</v>
      </c>
      <c r="W544" s="422">
        <v>170</v>
      </c>
      <c r="X544" s="422">
        <v>204</v>
      </c>
      <c r="Y544" s="428">
        <v>204</v>
      </c>
      <c r="Z544" s="422">
        <f>'SKLOP F'!J46</f>
        <v>0</v>
      </c>
      <c r="AA544" s="422">
        <v>170</v>
      </c>
      <c r="AB544" s="422">
        <v>1.2</v>
      </c>
      <c r="AC544" s="422">
        <f t="shared" si="146"/>
        <v>204</v>
      </c>
      <c r="AD544" s="422">
        <v>1</v>
      </c>
      <c r="AE544" s="422">
        <v>204</v>
      </c>
      <c r="AF544" s="422">
        <v>1</v>
      </c>
      <c r="AG544" s="422">
        <f t="shared" si="147"/>
        <v>204</v>
      </c>
      <c r="AH544" s="422">
        <f t="shared" si="148"/>
        <v>204</v>
      </c>
      <c r="AI544" s="429"/>
      <c r="AJ544" s="422">
        <f t="shared" si="143"/>
        <v>408</v>
      </c>
      <c r="AK544" s="429"/>
      <c r="AL544" s="463">
        <f t="shared" si="145"/>
        <v>612</v>
      </c>
      <c r="AM544" s="489"/>
      <c r="AN544" s="486">
        <v>204</v>
      </c>
      <c r="AO544" s="319"/>
      <c r="AP544" s="319">
        <v>408</v>
      </c>
      <c r="AQ544" s="319"/>
      <c r="AR544" s="473">
        <f t="shared" si="149"/>
        <v>0</v>
      </c>
      <c r="AS544" s="319"/>
      <c r="AT544" s="301"/>
      <c r="AU544" s="301"/>
      <c r="AV544" s="301"/>
      <c r="AW544" s="301"/>
    </row>
    <row r="545" spans="1:50" ht="14.45" customHeight="1" x14ac:dyDescent="0.2">
      <c r="A545" s="425">
        <v>544</v>
      </c>
      <c r="B545" s="423">
        <v>524</v>
      </c>
      <c r="C545" s="303">
        <v>363</v>
      </c>
      <c r="D545" s="303">
        <v>454</v>
      </c>
      <c r="E545" s="302"/>
      <c r="F545" s="51">
        <v>2072</v>
      </c>
      <c r="G545" s="47">
        <v>47</v>
      </c>
      <c r="H545" s="47" t="s">
        <v>1138</v>
      </c>
      <c r="I545" s="303"/>
      <c r="J545" s="424"/>
      <c r="K545" s="425">
        <v>0</v>
      </c>
      <c r="L545" s="425"/>
      <c r="M545" s="51" t="s">
        <v>1225</v>
      </c>
      <c r="N545" s="426"/>
      <c r="O545" s="90" t="s">
        <v>507</v>
      </c>
      <c r="P545" s="90" t="s">
        <v>15</v>
      </c>
      <c r="Q545" s="427">
        <v>1</v>
      </c>
      <c r="R545" s="422">
        <v>2</v>
      </c>
      <c r="S545" s="422">
        <f t="shared" si="150"/>
        <v>2.5</v>
      </c>
      <c r="T545" s="422">
        <f t="shared" si="151"/>
        <v>3</v>
      </c>
      <c r="U545" s="422">
        <v>3</v>
      </c>
      <c r="V545" s="422">
        <v>3</v>
      </c>
      <c r="W545" s="422">
        <v>170</v>
      </c>
      <c r="X545" s="422">
        <v>204</v>
      </c>
      <c r="Y545" s="428">
        <v>204</v>
      </c>
      <c r="Z545" s="422">
        <f>'SKLOP F'!J47</f>
        <v>0</v>
      </c>
      <c r="AA545" s="422">
        <v>170</v>
      </c>
      <c r="AB545" s="422">
        <v>1.2</v>
      </c>
      <c r="AC545" s="422">
        <f t="shared" si="146"/>
        <v>204</v>
      </c>
      <c r="AD545" s="422">
        <v>1</v>
      </c>
      <c r="AE545" s="422">
        <v>204</v>
      </c>
      <c r="AF545" s="422">
        <v>1</v>
      </c>
      <c r="AG545" s="422">
        <f t="shared" si="147"/>
        <v>204</v>
      </c>
      <c r="AH545" s="422">
        <f t="shared" si="148"/>
        <v>204</v>
      </c>
      <c r="AI545" s="429"/>
      <c r="AJ545" s="422">
        <f t="shared" si="143"/>
        <v>408</v>
      </c>
      <c r="AK545" s="429"/>
      <c r="AL545" s="463">
        <f t="shared" si="145"/>
        <v>612</v>
      </c>
      <c r="AM545" s="489"/>
      <c r="AN545" s="486">
        <v>204</v>
      </c>
      <c r="AO545" s="319"/>
      <c r="AP545" s="319">
        <v>408</v>
      </c>
      <c r="AQ545" s="319"/>
      <c r="AR545" s="473">
        <f t="shared" si="149"/>
        <v>0</v>
      </c>
      <c r="AS545" s="319"/>
      <c r="AT545" s="301"/>
      <c r="AU545" s="301"/>
      <c r="AV545" s="301"/>
      <c r="AW545" s="301"/>
    </row>
    <row r="546" spans="1:50" ht="14.45" customHeight="1" x14ac:dyDescent="0.2">
      <c r="A546" s="425">
        <v>545</v>
      </c>
      <c r="B546" s="423">
        <v>525</v>
      </c>
      <c r="C546" s="303">
        <v>364</v>
      </c>
      <c r="D546" s="303">
        <v>455</v>
      </c>
      <c r="E546" s="302"/>
      <c r="F546" s="51">
        <v>2072</v>
      </c>
      <c r="G546" s="47">
        <v>47</v>
      </c>
      <c r="H546" s="47" t="s">
        <v>1138</v>
      </c>
      <c r="I546" s="303"/>
      <c r="J546" s="424"/>
      <c r="K546" s="425">
        <v>0</v>
      </c>
      <c r="L546" s="425"/>
      <c r="M546" s="51" t="s">
        <v>1226</v>
      </c>
      <c r="N546" s="426"/>
      <c r="O546" s="90" t="s">
        <v>507</v>
      </c>
      <c r="P546" s="90" t="s">
        <v>15</v>
      </c>
      <c r="Q546" s="427">
        <v>3</v>
      </c>
      <c r="R546" s="422">
        <v>6</v>
      </c>
      <c r="S546" s="422">
        <f t="shared" si="150"/>
        <v>7.5</v>
      </c>
      <c r="T546" s="422">
        <f t="shared" si="151"/>
        <v>8</v>
      </c>
      <c r="U546" s="422">
        <v>8</v>
      </c>
      <c r="V546" s="422">
        <v>8</v>
      </c>
      <c r="W546" s="422">
        <v>250</v>
      </c>
      <c r="X546" s="422">
        <v>300</v>
      </c>
      <c r="Y546" s="428">
        <v>300</v>
      </c>
      <c r="Z546" s="422">
        <f>'SKLOP F'!J48</f>
        <v>0</v>
      </c>
      <c r="AA546" s="422">
        <v>250</v>
      </c>
      <c r="AB546" s="422">
        <v>1.2</v>
      </c>
      <c r="AC546" s="422">
        <f t="shared" si="146"/>
        <v>300</v>
      </c>
      <c r="AD546" s="422">
        <v>1</v>
      </c>
      <c r="AE546" s="422">
        <v>300</v>
      </c>
      <c r="AF546" s="422">
        <v>1</v>
      </c>
      <c r="AG546" s="422">
        <f t="shared" si="147"/>
        <v>300</v>
      </c>
      <c r="AH546" s="422">
        <f t="shared" si="148"/>
        <v>900</v>
      </c>
      <c r="AI546" s="429"/>
      <c r="AJ546" s="422">
        <f t="shared" si="143"/>
        <v>1800</v>
      </c>
      <c r="AK546" s="429"/>
      <c r="AL546" s="463">
        <f t="shared" si="145"/>
        <v>2400</v>
      </c>
      <c r="AM546" s="489"/>
      <c r="AN546" s="486">
        <v>900</v>
      </c>
      <c r="AO546" s="319"/>
      <c r="AP546" s="319">
        <v>1800</v>
      </c>
      <c r="AQ546" s="319"/>
      <c r="AR546" s="473">
        <f t="shared" si="149"/>
        <v>0</v>
      </c>
      <c r="AS546" s="319"/>
      <c r="AT546" s="301"/>
      <c r="AU546" s="301"/>
      <c r="AV546" s="301"/>
      <c r="AW546" s="301"/>
    </row>
    <row r="547" spans="1:50" ht="14.45" customHeight="1" x14ac:dyDescent="0.2">
      <c r="A547" s="425">
        <v>546</v>
      </c>
      <c r="B547" s="423">
        <v>526</v>
      </c>
      <c r="C547" s="303">
        <v>365</v>
      </c>
      <c r="D547" s="303">
        <v>456</v>
      </c>
      <c r="E547" s="302"/>
      <c r="F547" s="51">
        <v>2072</v>
      </c>
      <c r="G547" s="47">
        <v>47</v>
      </c>
      <c r="H547" s="47" t="s">
        <v>1138</v>
      </c>
      <c r="I547" s="303"/>
      <c r="J547" s="424"/>
      <c r="K547" s="425">
        <v>0</v>
      </c>
      <c r="L547" s="425"/>
      <c r="M547" s="51" t="s">
        <v>1227</v>
      </c>
      <c r="N547" s="426"/>
      <c r="O547" s="90" t="s">
        <v>507</v>
      </c>
      <c r="P547" s="90" t="s">
        <v>15</v>
      </c>
      <c r="Q547" s="427">
        <v>3</v>
      </c>
      <c r="R547" s="422">
        <v>6</v>
      </c>
      <c r="S547" s="422">
        <f t="shared" si="150"/>
        <v>7.5</v>
      </c>
      <c r="T547" s="422">
        <f t="shared" si="151"/>
        <v>8</v>
      </c>
      <c r="U547" s="422">
        <v>8</v>
      </c>
      <c r="V547" s="422">
        <v>8</v>
      </c>
      <c r="W547" s="422">
        <v>300</v>
      </c>
      <c r="X547" s="422">
        <v>360</v>
      </c>
      <c r="Y547" s="428">
        <v>360</v>
      </c>
      <c r="Z547" s="422">
        <f>'SKLOP F'!J49</f>
        <v>0</v>
      </c>
      <c r="AA547" s="422">
        <v>300</v>
      </c>
      <c r="AB547" s="422">
        <v>1.2</v>
      </c>
      <c r="AC547" s="422">
        <f t="shared" si="146"/>
        <v>360</v>
      </c>
      <c r="AD547" s="422">
        <v>1</v>
      </c>
      <c r="AE547" s="422">
        <v>360</v>
      </c>
      <c r="AF547" s="422">
        <v>1</v>
      </c>
      <c r="AG547" s="422">
        <f t="shared" si="147"/>
        <v>360</v>
      </c>
      <c r="AH547" s="422">
        <f t="shared" si="148"/>
        <v>1080</v>
      </c>
      <c r="AI547" s="429"/>
      <c r="AJ547" s="422">
        <f t="shared" si="143"/>
        <v>2160</v>
      </c>
      <c r="AK547" s="429"/>
      <c r="AL547" s="463">
        <f t="shared" si="145"/>
        <v>2880</v>
      </c>
      <c r="AM547" s="489"/>
      <c r="AN547" s="486">
        <v>1080</v>
      </c>
      <c r="AO547" s="319"/>
      <c r="AP547" s="319">
        <v>2160</v>
      </c>
      <c r="AQ547" s="319"/>
      <c r="AR547" s="473">
        <f t="shared" si="149"/>
        <v>0</v>
      </c>
      <c r="AS547" s="319"/>
      <c r="AT547" s="301"/>
      <c r="AU547" s="301"/>
      <c r="AV547" s="301"/>
      <c r="AW547" s="301"/>
    </row>
    <row r="548" spans="1:50" ht="14.45" customHeight="1" x14ac:dyDescent="0.2">
      <c r="A548" s="425">
        <v>547</v>
      </c>
      <c r="B548" s="423">
        <v>527</v>
      </c>
      <c r="C548" s="303">
        <v>366</v>
      </c>
      <c r="D548" s="303">
        <v>457</v>
      </c>
      <c r="E548" s="302"/>
      <c r="F548" s="51">
        <v>2072</v>
      </c>
      <c r="G548" s="47">
        <v>47</v>
      </c>
      <c r="H548" s="47" t="s">
        <v>1138</v>
      </c>
      <c r="I548" s="303"/>
      <c r="J548" s="424"/>
      <c r="K548" s="425">
        <v>0</v>
      </c>
      <c r="L548" s="425"/>
      <c r="M548" s="51" t="s">
        <v>1228</v>
      </c>
      <c r="N548" s="426"/>
      <c r="O548" s="90" t="s">
        <v>507</v>
      </c>
      <c r="P548" s="90" t="s">
        <v>15</v>
      </c>
      <c r="Q548" s="427">
        <v>1</v>
      </c>
      <c r="R548" s="422">
        <v>2</v>
      </c>
      <c r="S548" s="422">
        <f t="shared" si="150"/>
        <v>2.5</v>
      </c>
      <c r="T548" s="422">
        <f t="shared" si="151"/>
        <v>3</v>
      </c>
      <c r="U548" s="422">
        <v>3</v>
      </c>
      <c r="V548" s="422">
        <v>3</v>
      </c>
      <c r="W548" s="422">
        <v>350</v>
      </c>
      <c r="X548" s="422">
        <v>420</v>
      </c>
      <c r="Y548" s="428">
        <v>420</v>
      </c>
      <c r="Z548" s="422">
        <f>'SKLOP F'!J50</f>
        <v>0</v>
      </c>
      <c r="AA548" s="422">
        <v>350</v>
      </c>
      <c r="AB548" s="422">
        <v>1.2</v>
      </c>
      <c r="AC548" s="422">
        <f t="shared" si="146"/>
        <v>420</v>
      </c>
      <c r="AD548" s="422">
        <v>1</v>
      </c>
      <c r="AE548" s="422">
        <v>420</v>
      </c>
      <c r="AF548" s="422">
        <v>1</v>
      </c>
      <c r="AG548" s="422">
        <f t="shared" si="147"/>
        <v>420</v>
      </c>
      <c r="AH548" s="422">
        <f t="shared" si="148"/>
        <v>420</v>
      </c>
      <c r="AI548" s="429"/>
      <c r="AJ548" s="422">
        <f t="shared" si="143"/>
        <v>840</v>
      </c>
      <c r="AK548" s="429"/>
      <c r="AL548" s="463">
        <f t="shared" si="145"/>
        <v>1260</v>
      </c>
      <c r="AM548" s="489"/>
      <c r="AN548" s="486">
        <v>420</v>
      </c>
      <c r="AO548" s="319"/>
      <c r="AP548" s="319">
        <v>840</v>
      </c>
      <c r="AQ548" s="319"/>
      <c r="AR548" s="473">
        <f t="shared" si="149"/>
        <v>0</v>
      </c>
      <c r="AS548" s="319"/>
      <c r="AT548" s="301"/>
      <c r="AU548" s="301"/>
      <c r="AV548" s="301"/>
      <c r="AW548" s="301"/>
    </row>
    <row r="549" spans="1:50" ht="14.45" customHeight="1" x14ac:dyDescent="0.2">
      <c r="A549" s="425">
        <v>548</v>
      </c>
      <c r="B549" s="423">
        <v>528</v>
      </c>
      <c r="C549" s="303">
        <v>367</v>
      </c>
      <c r="D549" s="303">
        <v>458</v>
      </c>
      <c r="E549" s="302"/>
      <c r="F549" s="51">
        <v>2072</v>
      </c>
      <c r="G549" s="47">
        <v>47</v>
      </c>
      <c r="H549" s="47" t="s">
        <v>1138</v>
      </c>
      <c r="I549" s="303"/>
      <c r="J549" s="424"/>
      <c r="K549" s="425">
        <v>0</v>
      </c>
      <c r="L549" s="425"/>
      <c r="M549" s="51" t="s">
        <v>1153</v>
      </c>
      <c r="N549" s="426"/>
      <c r="O549" s="90" t="s">
        <v>507</v>
      </c>
      <c r="P549" s="90" t="s">
        <v>15</v>
      </c>
      <c r="Q549" s="427">
        <v>20</v>
      </c>
      <c r="R549" s="422">
        <v>40</v>
      </c>
      <c r="S549" s="422">
        <f t="shared" si="150"/>
        <v>50</v>
      </c>
      <c r="T549" s="422">
        <f t="shared" si="151"/>
        <v>50</v>
      </c>
      <c r="U549" s="422">
        <v>50</v>
      </c>
      <c r="V549" s="422">
        <v>50</v>
      </c>
      <c r="W549" s="422">
        <v>1.5</v>
      </c>
      <c r="X549" s="422">
        <v>1.8</v>
      </c>
      <c r="Y549" s="428">
        <v>1.8</v>
      </c>
      <c r="Z549" s="422">
        <f>'SKLOP F'!J51</f>
        <v>0</v>
      </c>
      <c r="AA549" s="422">
        <v>1.5</v>
      </c>
      <c r="AB549" s="422">
        <v>1.2</v>
      </c>
      <c r="AC549" s="422">
        <f t="shared" si="146"/>
        <v>1.8</v>
      </c>
      <c r="AD549" s="422">
        <v>1</v>
      </c>
      <c r="AE549" s="422">
        <v>1.8</v>
      </c>
      <c r="AF549" s="422">
        <v>1</v>
      </c>
      <c r="AG549" s="422">
        <f t="shared" si="147"/>
        <v>1.8</v>
      </c>
      <c r="AH549" s="422">
        <f t="shared" si="148"/>
        <v>36</v>
      </c>
      <c r="AI549" s="429"/>
      <c r="AJ549" s="422">
        <f t="shared" si="143"/>
        <v>72</v>
      </c>
      <c r="AK549" s="429"/>
      <c r="AL549" s="463">
        <f t="shared" si="145"/>
        <v>90</v>
      </c>
      <c r="AM549" s="489"/>
      <c r="AN549" s="486">
        <v>36</v>
      </c>
      <c r="AO549" s="319"/>
      <c r="AP549" s="319">
        <v>72</v>
      </c>
      <c r="AQ549" s="319"/>
      <c r="AR549" s="473">
        <f t="shared" si="149"/>
        <v>0</v>
      </c>
      <c r="AS549" s="319"/>
      <c r="AT549" s="301"/>
      <c r="AU549" s="301"/>
      <c r="AV549" s="301"/>
      <c r="AW549" s="301"/>
    </row>
    <row r="550" spans="1:50" ht="14.45" customHeight="1" x14ac:dyDescent="0.2">
      <c r="A550" s="425">
        <v>549</v>
      </c>
      <c r="B550" s="423">
        <v>529</v>
      </c>
      <c r="C550" s="303">
        <v>368</v>
      </c>
      <c r="D550" s="303">
        <v>459</v>
      </c>
      <c r="E550" s="302"/>
      <c r="F550" s="51">
        <v>2072</v>
      </c>
      <c r="G550" s="47">
        <v>47</v>
      </c>
      <c r="H550" s="47" t="s">
        <v>1138</v>
      </c>
      <c r="I550" s="303"/>
      <c r="J550" s="424"/>
      <c r="K550" s="425">
        <v>0</v>
      </c>
      <c r="L550" s="425"/>
      <c r="M550" s="51" t="s">
        <v>1154</v>
      </c>
      <c r="N550" s="426"/>
      <c r="O550" s="90" t="s">
        <v>507</v>
      </c>
      <c r="P550" s="90" t="s">
        <v>15</v>
      </c>
      <c r="Q550" s="427">
        <v>140</v>
      </c>
      <c r="R550" s="422">
        <v>280</v>
      </c>
      <c r="S550" s="422">
        <f t="shared" si="150"/>
        <v>350</v>
      </c>
      <c r="T550" s="422">
        <f t="shared" si="151"/>
        <v>350</v>
      </c>
      <c r="U550" s="422">
        <v>350</v>
      </c>
      <c r="V550" s="422">
        <v>350</v>
      </c>
      <c r="W550" s="422">
        <v>2.2000000000000002</v>
      </c>
      <c r="X550" s="422">
        <v>2.64</v>
      </c>
      <c r="Y550" s="428">
        <v>2.64</v>
      </c>
      <c r="Z550" s="422">
        <f>'SKLOP F'!J52</f>
        <v>0</v>
      </c>
      <c r="AA550" s="422">
        <v>2.2000000000000002</v>
      </c>
      <c r="AB550" s="422">
        <v>1.2</v>
      </c>
      <c r="AC550" s="422">
        <f t="shared" si="146"/>
        <v>2.64</v>
      </c>
      <c r="AD550" s="422">
        <v>1</v>
      </c>
      <c r="AE550" s="422">
        <v>2.64</v>
      </c>
      <c r="AF550" s="422">
        <v>1</v>
      </c>
      <c r="AG550" s="422">
        <f t="shared" si="147"/>
        <v>2.64</v>
      </c>
      <c r="AH550" s="422">
        <f t="shared" si="148"/>
        <v>369.6</v>
      </c>
      <c r="AI550" s="429"/>
      <c r="AJ550" s="422">
        <f t="shared" si="143"/>
        <v>739.2</v>
      </c>
      <c r="AK550" s="429"/>
      <c r="AL550" s="463">
        <f t="shared" si="145"/>
        <v>924</v>
      </c>
      <c r="AM550" s="489"/>
      <c r="AN550" s="486">
        <v>369.6</v>
      </c>
      <c r="AO550" s="319"/>
      <c r="AP550" s="319">
        <v>739.2</v>
      </c>
      <c r="AQ550" s="319"/>
      <c r="AR550" s="473">
        <f t="shared" si="149"/>
        <v>0</v>
      </c>
      <c r="AS550" s="319"/>
      <c r="AT550" s="301"/>
      <c r="AU550" s="301"/>
      <c r="AV550" s="301"/>
      <c r="AW550" s="301"/>
    </row>
    <row r="551" spans="1:50" ht="14.45" customHeight="1" x14ac:dyDescent="0.2">
      <c r="A551" s="425">
        <v>550</v>
      </c>
      <c r="B551" s="423">
        <v>530</v>
      </c>
      <c r="C551" s="303">
        <v>369</v>
      </c>
      <c r="D551" s="303">
        <v>460</v>
      </c>
      <c r="E551" s="302"/>
      <c r="F551" s="51">
        <v>2072</v>
      </c>
      <c r="G551" s="47">
        <v>47</v>
      </c>
      <c r="H551" s="47" t="s">
        <v>1138</v>
      </c>
      <c r="I551" s="303"/>
      <c r="J551" s="424"/>
      <c r="K551" s="425">
        <v>0</v>
      </c>
      <c r="L551" s="425"/>
      <c r="M551" s="51" t="s">
        <v>1155</v>
      </c>
      <c r="N551" s="426"/>
      <c r="O551" s="90" t="s">
        <v>507</v>
      </c>
      <c r="P551" s="90" t="s">
        <v>15</v>
      </c>
      <c r="Q551" s="427">
        <v>350</v>
      </c>
      <c r="R551" s="422">
        <v>700</v>
      </c>
      <c r="S551" s="422">
        <f t="shared" si="150"/>
        <v>875</v>
      </c>
      <c r="T551" s="422">
        <f t="shared" si="151"/>
        <v>875</v>
      </c>
      <c r="U551" s="422">
        <v>875</v>
      </c>
      <c r="V551" s="422">
        <v>875</v>
      </c>
      <c r="W551" s="422">
        <v>3.5</v>
      </c>
      <c r="X551" s="422">
        <v>4.2</v>
      </c>
      <c r="Y551" s="428">
        <v>4.2</v>
      </c>
      <c r="Z551" s="422">
        <f>'SKLOP F'!J53</f>
        <v>0</v>
      </c>
      <c r="AA551" s="422">
        <v>3.5</v>
      </c>
      <c r="AB551" s="422">
        <v>1.2</v>
      </c>
      <c r="AC551" s="422">
        <f t="shared" si="146"/>
        <v>4.2</v>
      </c>
      <c r="AD551" s="422">
        <v>1</v>
      </c>
      <c r="AE551" s="422">
        <v>4.2</v>
      </c>
      <c r="AF551" s="422">
        <v>1</v>
      </c>
      <c r="AG551" s="422">
        <f t="shared" si="147"/>
        <v>4.2</v>
      </c>
      <c r="AH551" s="422">
        <f t="shared" si="148"/>
        <v>1470</v>
      </c>
      <c r="AI551" s="429"/>
      <c r="AJ551" s="422">
        <f t="shared" si="143"/>
        <v>2940</v>
      </c>
      <c r="AK551" s="429"/>
      <c r="AL551" s="463">
        <f t="shared" si="145"/>
        <v>3675</v>
      </c>
      <c r="AM551" s="489"/>
      <c r="AN551" s="486">
        <v>1470</v>
      </c>
      <c r="AO551" s="319"/>
      <c r="AP551" s="319">
        <v>2940</v>
      </c>
      <c r="AQ551" s="319"/>
      <c r="AR551" s="473">
        <f t="shared" si="149"/>
        <v>0</v>
      </c>
      <c r="AS551" s="319"/>
      <c r="AT551" s="301"/>
      <c r="AU551" s="301"/>
      <c r="AV551" s="301"/>
      <c r="AW551" s="301"/>
    </row>
    <row r="552" spans="1:50" ht="14.45" customHeight="1" x14ac:dyDescent="0.2">
      <c r="A552" s="425">
        <v>551</v>
      </c>
      <c r="B552" s="423">
        <v>531</v>
      </c>
      <c r="C552" s="303">
        <v>370</v>
      </c>
      <c r="D552" s="303">
        <v>461</v>
      </c>
      <c r="E552" s="302"/>
      <c r="F552" s="51">
        <v>2072</v>
      </c>
      <c r="G552" s="47">
        <v>47</v>
      </c>
      <c r="H552" s="47" t="s">
        <v>1138</v>
      </c>
      <c r="I552" s="303"/>
      <c r="J552" s="424"/>
      <c r="K552" s="425">
        <v>0</v>
      </c>
      <c r="L552" s="425"/>
      <c r="M552" s="51" t="s">
        <v>1156</v>
      </c>
      <c r="N552" s="426"/>
      <c r="O552" s="90" t="s">
        <v>507</v>
      </c>
      <c r="P552" s="90" t="s">
        <v>15</v>
      </c>
      <c r="Q552" s="427">
        <v>15</v>
      </c>
      <c r="R552" s="422">
        <v>30</v>
      </c>
      <c r="S552" s="422">
        <f t="shared" si="150"/>
        <v>37.5</v>
      </c>
      <c r="T552" s="422">
        <f t="shared" si="151"/>
        <v>38</v>
      </c>
      <c r="U552" s="422">
        <v>38</v>
      </c>
      <c r="V552" s="422">
        <v>38</v>
      </c>
      <c r="W552" s="422">
        <v>3.5</v>
      </c>
      <c r="X552" s="422">
        <v>11</v>
      </c>
      <c r="Y552" s="428">
        <v>11</v>
      </c>
      <c r="Z552" s="422">
        <f>'SKLOP F'!J54</f>
        <v>0</v>
      </c>
      <c r="AA552" s="422">
        <v>3.5</v>
      </c>
      <c r="AB552" s="422">
        <v>1.2</v>
      </c>
      <c r="AC552" s="422">
        <f t="shared" si="146"/>
        <v>4.2</v>
      </c>
      <c r="AD552" s="422">
        <v>1</v>
      </c>
      <c r="AE552" s="422">
        <v>11</v>
      </c>
      <c r="AF552" s="422">
        <v>1</v>
      </c>
      <c r="AG552" s="422">
        <f t="shared" si="147"/>
        <v>11</v>
      </c>
      <c r="AH552" s="422">
        <f t="shared" si="148"/>
        <v>63</v>
      </c>
      <c r="AI552" s="429"/>
      <c r="AJ552" s="422">
        <f t="shared" si="143"/>
        <v>330</v>
      </c>
      <c r="AK552" s="429"/>
      <c r="AL552" s="463">
        <f t="shared" si="145"/>
        <v>418</v>
      </c>
      <c r="AM552" s="489"/>
      <c r="AN552" s="486">
        <v>165</v>
      </c>
      <c r="AO552" s="319"/>
      <c r="AP552" s="319">
        <v>330</v>
      </c>
      <c r="AQ552" s="319"/>
      <c r="AR552" s="473">
        <f t="shared" si="149"/>
        <v>0</v>
      </c>
      <c r="AS552" s="319"/>
      <c r="AT552" s="301"/>
      <c r="AU552" s="301"/>
      <c r="AV552" s="301"/>
      <c r="AW552" s="301"/>
    </row>
    <row r="553" spans="1:50" ht="14.45" customHeight="1" x14ac:dyDescent="0.2">
      <c r="A553" s="425">
        <v>552</v>
      </c>
      <c r="B553" s="423">
        <v>532</v>
      </c>
      <c r="C553" s="303">
        <v>371</v>
      </c>
      <c r="D553" s="303">
        <v>462</v>
      </c>
      <c r="E553" s="302"/>
      <c r="F553" s="51">
        <v>2072</v>
      </c>
      <c r="G553" s="47">
        <v>47</v>
      </c>
      <c r="H553" s="47" t="s">
        <v>1138</v>
      </c>
      <c r="I553" s="303"/>
      <c r="J553" s="424"/>
      <c r="K553" s="425">
        <v>0</v>
      </c>
      <c r="L553" s="425"/>
      <c r="M553" s="51" t="s">
        <v>1157</v>
      </c>
      <c r="N553" s="426"/>
      <c r="O553" s="90" t="s">
        <v>507</v>
      </c>
      <c r="P553" s="90" t="s">
        <v>15</v>
      </c>
      <c r="Q553" s="427">
        <v>100</v>
      </c>
      <c r="R553" s="422">
        <v>200</v>
      </c>
      <c r="S553" s="422">
        <f t="shared" si="150"/>
        <v>250</v>
      </c>
      <c r="T553" s="422">
        <f t="shared" si="151"/>
        <v>250</v>
      </c>
      <c r="U553" s="422">
        <v>250</v>
      </c>
      <c r="V553" s="422">
        <v>250</v>
      </c>
      <c r="W553" s="422">
        <v>0.95</v>
      </c>
      <c r="X553" s="422">
        <v>1.1399999999999999</v>
      </c>
      <c r="Y553" s="428">
        <v>1.1399999999999999</v>
      </c>
      <c r="Z553" s="422">
        <f>'SKLOP F'!J55</f>
        <v>0</v>
      </c>
      <c r="AA553" s="422">
        <v>0.95</v>
      </c>
      <c r="AB553" s="422">
        <v>1.2</v>
      </c>
      <c r="AC553" s="422">
        <f t="shared" si="146"/>
        <v>1.1399999999999999</v>
      </c>
      <c r="AD553" s="422">
        <v>1</v>
      </c>
      <c r="AE553" s="422">
        <v>1.1399999999999999</v>
      </c>
      <c r="AF553" s="422">
        <v>1</v>
      </c>
      <c r="AG553" s="422">
        <f t="shared" si="147"/>
        <v>1.1399999999999999</v>
      </c>
      <c r="AH553" s="422">
        <f t="shared" si="148"/>
        <v>113.99999999999999</v>
      </c>
      <c r="AI553" s="429"/>
      <c r="AJ553" s="422">
        <f t="shared" si="143"/>
        <v>227.99999999999997</v>
      </c>
      <c r="AK553" s="429"/>
      <c r="AL553" s="463">
        <f t="shared" si="145"/>
        <v>285</v>
      </c>
      <c r="AM553" s="489"/>
      <c r="AN553" s="486">
        <v>113.99999999999999</v>
      </c>
      <c r="AO553" s="319"/>
      <c r="AP553" s="319">
        <v>227.99999999999997</v>
      </c>
      <c r="AQ553" s="319"/>
      <c r="AR553" s="473">
        <f t="shared" si="149"/>
        <v>0</v>
      </c>
      <c r="AS553" s="319"/>
      <c r="AT553" s="301"/>
      <c r="AU553" s="301"/>
      <c r="AV553" s="301"/>
      <c r="AW553" s="301"/>
    </row>
    <row r="554" spans="1:50" ht="14.45" customHeight="1" x14ac:dyDescent="0.2">
      <c r="A554" s="425">
        <v>553</v>
      </c>
      <c r="B554" s="423">
        <v>533</v>
      </c>
      <c r="C554" s="303">
        <v>372</v>
      </c>
      <c r="D554" s="303">
        <v>463</v>
      </c>
      <c r="E554" s="302"/>
      <c r="F554" s="51">
        <v>2072</v>
      </c>
      <c r="G554" s="47">
        <v>47</v>
      </c>
      <c r="H554" s="47" t="s">
        <v>1138</v>
      </c>
      <c r="I554" s="303"/>
      <c r="J554" s="424"/>
      <c r="K554" s="425">
        <v>0</v>
      </c>
      <c r="L554" s="425"/>
      <c r="M554" s="48" t="s">
        <v>1158</v>
      </c>
      <c r="N554" s="426"/>
      <c r="O554" s="90" t="s">
        <v>507</v>
      </c>
      <c r="P554" s="90" t="s">
        <v>15</v>
      </c>
      <c r="Q554" s="427">
        <v>500</v>
      </c>
      <c r="R554" s="422">
        <v>1000</v>
      </c>
      <c r="S554" s="422">
        <f t="shared" si="150"/>
        <v>1250</v>
      </c>
      <c r="T554" s="422">
        <f t="shared" si="151"/>
        <v>1250</v>
      </c>
      <c r="U554" s="422">
        <v>1250</v>
      </c>
      <c r="V554" s="422">
        <v>1250</v>
      </c>
      <c r="W554" s="422">
        <v>0.7</v>
      </c>
      <c r="X554" s="422">
        <v>0.84</v>
      </c>
      <c r="Y554" s="428">
        <v>0.84</v>
      </c>
      <c r="Z554" s="422">
        <f>'SKLOP F'!J56</f>
        <v>0</v>
      </c>
      <c r="AA554" s="422">
        <v>0.7</v>
      </c>
      <c r="AB554" s="422">
        <v>1.2</v>
      </c>
      <c r="AC554" s="422">
        <f t="shared" si="146"/>
        <v>0.84</v>
      </c>
      <c r="AD554" s="422">
        <v>1</v>
      </c>
      <c r="AE554" s="422">
        <v>0.84</v>
      </c>
      <c r="AF554" s="422">
        <v>1</v>
      </c>
      <c r="AG554" s="422">
        <f t="shared" si="147"/>
        <v>0.84</v>
      </c>
      <c r="AH554" s="422">
        <f t="shared" si="148"/>
        <v>420</v>
      </c>
      <c r="AI554" s="429"/>
      <c r="AJ554" s="422">
        <f t="shared" si="143"/>
        <v>840</v>
      </c>
      <c r="AK554" s="429"/>
      <c r="AL554" s="463">
        <f t="shared" si="145"/>
        <v>1050</v>
      </c>
      <c r="AM554" s="489"/>
      <c r="AN554" s="486">
        <v>420</v>
      </c>
      <c r="AO554" s="319"/>
      <c r="AP554" s="319">
        <v>840</v>
      </c>
      <c r="AQ554" s="319"/>
      <c r="AR554" s="473">
        <f t="shared" si="149"/>
        <v>0</v>
      </c>
      <c r="AS554" s="319"/>
      <c r="AT554" s="301"/>
      <c r="AU554" s="301"/>
      <c r="AV554" s="301"/>
      <c r="AW554" s="301"/>
    </row>
    <row r="555" spans="1:50" ht="14.45" customHeight="1" x14ac:dyDescent="0.2">
      <c r="A555" s="425">
        <v>554</v>
      </c>
      <c r="B555" s="423">
        <v>534</v>
      </c>
      <c r="C555" s="303">
        <v>373</v>
      </c>
      <c r="D555" s="303">
        <v>464</v>
      </c>
      <c r="E555" s="302"/>
      <c r="F555" s="51">
        <v>2072</v>
      </c>
      <c r="G555" s="47">
        <v>47</v>
      </c>
      <c r="H555" s="47" t="s">
        <v>1138</v>
      </c>
      <c r="I555" s="303"/>
      <c r="J555" s="424"/>
      <c r="K555" s="425">
        <v>0</v>
      </c>
      <c r="L555" s="425"/>
      <c r="M555" s="51" t="s">
        <v>1159</v>
      </c>
      <c r="N555" s="426"/>
      <c r="O555" s="90" t="s">
        <v>507</v>
      </c>
      <c r="P555" s="90" t="s">
        <v>15</v>
      </c>
      <c r="Q555" s="427">
        <v>500</v>
      </c>
      <c r="R555" s="422">
        <v>1000</v>
      </c>
      <c r="S555" s="422">
        <f t="shared" si="150"/>
        <v>1250</v>
      </c>
      <c r="T555" s="422">
        <f t="shared" si="151"/>
        <v>1250</v>
      </c>
      <c r="U555" s="422">
        <v>1250</v>
      </c>
      <c r="V555" s="422">
        <v>1250</v>
      </c>
      <c r="W555" s="422">
        <v>0.18</v>
      </c>
      <c r="X555" s="422">
        <v>0.22</v>
      </c>
      <c r="Y555" s="428">
        <v>0.22</v>
      </c>
      <c r="Z555" s="422">
        <f>'SKLOP F'!J57</f>
        <v>0</v>
      </c>
      <c r="AA555" s="422">
        <v>0.18</v>
      </c>
      <c r="AB555" s="422">
        <v>1.2</v>
      </c>
      <c r="AC555" s="422">
        <f t="shared" si="146"/>
        <v>0.22</v>
      </c>
      <c r="AD555" s="422">
        <v>1</v>
      </c>
      <c r="AE555" s="422">
        <v>0.22</v>
      </c>
      <c r="AF555" s="422">
        <v>1</v>
      </c>
      <c r="AG555" s="422">
        <f t="shared" si="147"/>
        <v>0.22</v>
      </c>
      <c r="AH555" s="422">
        <f t="shared" si="148"/>
        <v>110</v>
      </c>
      <c r="AI555" s="429"/>
      <c r="AJ555" s="422">
        <f t="shared" si="143"/>
        <v>220</v>
      </c>
      <c r="AK555" s="429"/>
      <c r="AL555" s="463">
        <f t="shared" si="145"/>
        <v>275</v>
      </c>
      <c r="AM555" s="489"/>
      <c r="AN555" s="486">
        <v>110</v>
      </c>
      <c r="AO555" s="319"/>
      <c r="AP555" s="319">
        <v>220</v>
      </c>
      <c r="AQ555" s="319"/>
      <c r="AR555" s="473">
        <f t="shared" si="149"/>
        <v>0</v>
      </c>
      <c r="AS555" s="319"/>
      <c r="AT555" s="301"/>
      <c r="AU555" s="301"/>
      <c r="AV555" s="301"/>
      <c r="AW555" s="301"/>
    </row>
    <row r="556" spans="1:50" ht="14.45" customHeight="1" x14ac:dyDescent="0.2">
      <c r="A556" s="425">
        <v>555</v>
      </c>
      <c r="B556" s="423">
        <v>535</v>
      </c>
      <c r="C556" s="303">
        <v>374</v>
      </c>
      <c r="D556" s="303">
        <v>465</v>
      </c>
      <c r="E556" s="302"/>
      <c r="F556" s="51">
        <v>2072</v>
      </c>
      <c r="G556" s="47">
        <v>47</v>
      </c>
      <c r="H556" s="47" t="s">
        <v>1138</v>
      </c>
      <c r="I556" s="303"/>
      <c r="J556" s="424"/>
      <c r="K556" s="425">
        <v>0</v>
      </c>
      <c r="L556" s="425"/>
      <c r="M556" s="51" t="s">
        <v>1229</v>
      </c>
      <c r="N556" s="426"/>
      <c r="O556" s="90" t="s">
        <v>507</v>
      </c>
      <c r="P556" s="90" t="s">
        <v>15</v>
      </c>
      <c r="Q556" s="427">
        <v>250</v>
      </c>
      <c r="R556" s="422">
        <v>500</v>
      </c>
      <c r="S556" s="422">
        <f t="shared" si="150"/>
        <v>625</v>
      </c>
      <c r="T556" s="422">
        <f t="shared" si="151"/>
        <v>625</v>
      </c>
      <c r="U556" s="422">
        <v>625</v>
      </c>
      <c r="V556" s="422">
        <v>625</v>
      </c>
      <c r="W556" s="422">
        <v>0.08</v>
      </c>
      <c r="X556" s="422">
        <v>0.1</v>
      </c>
      <c r="Y556" s="428">
        <v>0.1</v>
      </c>
      <c r="Z556" s="422">
        <f>'SKLOP F'!J58</f>
        <v>0</v>
      </c>
      <c r="AA556" s="422">
        <v>0.08</v>
      </c>
      <c r="AB556" s="422">
        <v>1.2</v>
      </c>
      <c r="AC556" s="422">
        <f t="shared" si="146"/>
        <v>0.1</v>
      </c>
      <c r="AD556" s="422">
        <v>1</v>
      </c>
      <c r="AE556" s="422">
        <v>0.1</v>
      </c>
      <c r="AF556" s="422">
        <v>1</v>
      </c>
      <c r="AG556" s="422">
        <f t="shared" si="147"/>
        <v>0.1</v>
      </c>
      <c r="AH556" s="422">
        <f t="shared" si="148"/>
        <v>25</v>
      </c>
      <c r="AI556" s="429"/>
      <c r="AJ556" s="422">
        <f t="shared" si="143"/>
        <v>50</v>
      </c>
      <c r="AK556" s="429"/>
      <c r="AL556" s="463">
        <f t="shared" si="145"/>
        <v>62.5</v>
      </c>
      <c r="AM556" s="489"/>
      <c r="AN556" s="486">
        <v>25</v>
      </c>
      <c r="AO556" s="319"/>
      <c r="AP556" s="319">
        <v>50</v>
      </c>
      <c r="AQ556" s="319"/>
      <c r="AR556" s="473">
        <f t="shared" si="149"/>
        <v>0</v>
      </c>
      <c r="AS556" s="319"/>
      <c r="AT556" s="301"/>
      <c r="AU556" s="301"/>
      <c r="AV556" s="301"/>
      <c r="AW556" s="301"/>
    </row>
    <row r="557" spans="1:50" ht="14.45" customHeight="1" x14ac:dyDescent="0.2">
      <c r="A557" s="425">
        <v>556</v>
      </c>
      <c r="B557" s="423">
        <v>536</v>
      </c>
      <c r="C557" s="303">
        <v>375</v>
      </c>
      <c r="D557" s="303">
        <v>466</v>
      </c>
      <c r="E557" s="302"/>
      <c r="F557" s="51">
        <v>2072</v>
      </c>
      <c r="G557" s="47">
        <v>47</v>
      </c>
      <c r="H557" s="47" t="s">
        <v>1138</v>
      </c>
      <c r="I557" s="303"/>
      <c r="J557" s="424"/>
      <c r="K557" s="425">
        <v>0</v>
      </c>
      <c r="L557" s="425"/>
      <c r="M557" s="51" t="s">
        <v>1230</v>
      </c>
      <c r="N557" s="426"/>
      <c r="O557" s="90" t="s">
        <v>507</v>
      </c>
      <c r="P557" s="90" t="s">
        <v>15</v>
      </c>
      <c r="Q557" s="427">
        <v>800</v>
      </c>
      <c r="R557" s="422">
        <v>1600</v>
      </c>
      <c r="S557" s="422">
        <f t="shared" si="150"/>
        <v>2000</v>
      </c>
      <c r="T557" s="422">
        <f t="shared" si="151"/>
        <v>2000</v>
      </c>
      <c r="U557" s="422">
        <v>2000</v>
      </c>
      <c r="V557" s="422">
        <v>2000</v>
      </c>
      <c r="W557" s="422">
        <v>0.11</v>
      </c>
      <c r="X557" s="422">
        <v>0.13</v>
      </c>
      <c r="Y557" s="428">
        <v>0.13</v>
      </c>
      <c r="Z557" s="422">
        <f>'SKLOP F'!J59</f>
        <v>0</v>
      </c>
      <c r="AA557" s="422">
        <v>0.11</v>
      </c>
      <c r="AB557" s="422">
        <v>1.2</v>
      </c>
      <c r="AC557" s="422">
        <f t="shared" si="146"/>
        <v>0.13</v>
      </c>
      <c r="AD557" s="422">
        <v>1</v>
      </c>
      <c r="AE557" s="422">
        <v>0.13</v>
      </c>
      <c r="AF557" s="422">
        <v>1</v>
      </c>
      <c r="AG557" s="422">
        <f t="shared" si="147"/>
        <v>0.13</v>
      </c>
      <c r="AH557" s="422">
        <f t="shared" si="148"/>
        <v>104</v>
      </c>
      <c r="AI557" s="429"/>
      <c r="AJ557" s="422">
        <f t="shared" si="143"/>
        <v>208</v>
      </c>
      <c r="AK557" s="429"/>
      <c r="AL557" s="463">
        <f t="shared" si="145"/>
        <v>260</v>
      </c>
      <c r="AM557" s="489"/>
      <c r="AN557" s="486">
        <v>104</v>
      </c>
      <c r="AO557" s="319"/>
      <c r="AP557" s="319">
        <v>208</v>
      </c>
      <c r="AQ557" s="319"/>
      <c r="AR557" s="473">
        <f t="shared" si="149"/>
        <v>0</v>
      </c>
      <c r="AS557" s="319"/>
      <c r="AT557" s="301"/>
      <c r="AU557" s="301"/>
      <c r="AV557" s="301"/>
      <c r="AW557" s="301"/>
    </row>
    <row r="558" spans="1:50" ht="14.45" customHeight="1" x14ac:dyDescent="0.2">
      <c r="A558" s="425">
        <v>557</v>
      </c>
      <c r="B558" s="423">
        <v>537</v>
      </c>
      <c r="C558" s="303">
        <v>376</v>
      </c>
      <c r="D558" s="303">
        <v>467</v>
      </c>
      <c r="E558" s="302"/>
      <c r="F558" s="51">
        <v>2072</v>
      </c>
      <c r="G558" s="47">
        <v>47</v>
      </c>
      <c r="H558" s="47" t="s">
        <v>1138</v>
      </c>
      <c r="I558" s="303"/>
      <c r="J558" s="424"/>
      <c r="K558" s="425">
        <v>0</v>
      </c>
      <c r="L558" s="425"/>
      <c r="M558" s="51" t="s">
        <v>1231</v>
      </c>
      <c r="N558" s="426"/>
      <c r="O558" s="90" t="s">
        <v>507</v>
      </c>
      <c r="P558" s="90" t="s">
        <v>15</v>
      </c>
      <c r="Q558" s="427">
        <v>50</v>
      </c>
      <c r="R558" s="422">
        <v>100</v>
      </c>
      <c r="S558" s="422">
        <f t="shared" si="150"/>
        <v>125</v>
      </c>
      <c r="T558" s="422">
        <f t="shared" si="151"/>
        <v>125</v>
      </c>
      <c r="U558" s="422">
        <v>125</v>
      </c>
      <c r="V558" s="422">
        <v>125</v>
      </c>
      <c r="W558" s="422">
        <v>0.14000000000000001</v>
      </c>
      <c r="X558" s="422">
        <v>0.17</v>
      </c>
      <c r="Y558" s="428">
        <v>0.17</v>
      </c>
      <c r="Z558" s="422">
        <f>'SKLOP F'!J60</f>
        <v>0</v>
      </c>
      <c r="AA558" s="422">
        <v>0.14000000000000001</v>
      </c>
      <c r="AB558" s="422">
        <v>1.2</v>
      </c>
      <c r="AC558" s="422">
        <f t="shared" si="146"/>
        <v>0.17</v>
      </c>
      <c r="AD558" s="422">
        <v>1</v>
      </c>
      <c r="AE558" s="422">
        <v>0.17</v>
      </c>
      <c r="AF558" s="422">
        <v>1</v>
      </c>
      <c r="AG558" s="422">
        <f t="shared" si="147"/>
        <v>0.17</v>
      </c>
      <c r="AH558" s="422">
        <f t="shared" si="148"/>
        <v>8.5</v>
      </c>
      <c r="AI558" s="429"/>
      <c r="AJ558" s="422">
        <f t="shared" si="143"/>
        <v>17</v>
      </c>
      <c r="AK558" s="429"/>
      <c r="AL558" s="463">
        <f t="shared" si="145"/>
        <v>21.25</v>
      </c>
      <c r="AM558" s="489"/>
      <c r="AN558" s="486">
        <v>8.5</v>
      </c>
      <c r="AO558" s="319"/>
      <c r="AP558" s="319">
        <v>17</v>
      </c>
      <c r="AQ558" s="319"/>
      <c r="AR558" s="473">
        <f t="shared" si="149"/>
        <v>0</v>
      </c>
      <c r="AS558" s="319"/>
      <c r="AT558" s="301"/>
      <c r="AU558" s="301"/>
      <c r="AV558" s="301"/>
      <c r="AW558" s="301"/>
    </row>
    <row r="559" spans="1:50" ht="14.45" customHeight="1" x14ac:dyDescent="0.2">
      <c r="A559" s="425">
        <v>558</v>
      </c>
      <c r="B559" s="423">
        <v>538</v>
      </c>
      <c r="C559" s="303">
        <v>377</v>
      </c>
      <c r="D559" s="303">
        <v>468</v>
      </c>
      <c r="E559" s="302"/>
      <c r="F559" s="51">
        <v>2072</v>
      </c>
      <c r="G559" s="47">
        <v>47</v>
      </c>
      <c r="H559" s="47" t="s">
        <v>1138</v>
      </c>
      <c r="I559" s="303"/>
      <c r="J559" s="424"/>
      <c r="K559" s="425">
        <v>0</v>
      </c>
      <c r="L559" s="425"/>
      <c r="M559" s="51" t="s">
        <v>1232</v>
      </c>
      <c r="N559" s="426"/>
      <c r="O559" s="90" t="s">
        <v>507</v>
      </c>
      <c r="P559" s="90" t="s">
        <v>15</v>
      </c>
      <c r="Q559" s="430">
        <v>30</v>
      </c>
      <c r="R559" s="422">
        <v>60</v>
      </c>
      <c r="S559" s="422">
        <f t="shared" si="150"/>
        <v>75</v>
      </c>
      <c r="T559" s="422">
        <f t="shared" si="151"/>
        <v>75</v>
      </c>
      <c r="U559" s="422">
        <v>75</v>
      </c>
      <c r="V559" s="422">
        <v>75</v>
      </c>
      <c r="W559" s="422">
        <v>0.18</v>
      </c>
      <c r="X559" s="422">
        <v>0.22</v>
      </c>
      <c r="Y559" s="428">
        <v>0.22</v>
      </c>
      <c r="Z559" s="422">
        <f>'SKLOP F'!J61</f>
        <v>0</v>
      </c>
      <c r="AA559" s="422">
        <v>0.18</v>
      </c>
      <c r="AB559" s="422">
        <v>1.2</v>
      </c>
      <c r="AC559" s="422">
        <f t="shared" si="146"/>
        <v>0.22</v>
      </c>
      <c r="AD559" s="422">
        <v>1</v>
      </c>
      <c r="AE559" s="422">
        <v>0.22</v>
      </c>
      <c r="AF559" s="422">
        <v>1</v>
      </c>
      <c r="AG559" s="422">
        <f t="shared" si="147"/>
        <v>0.22</v>
      </c>
      <c r="AH559" s="422">
        <f t="shared" si="148"/>
        <v>6.6</v>
      </c>
      <c r="AI559" s="429"/>
      <c r="AJ559" s="422">
        <f t="shared" si="143"/>
        <v>13.2</v>
      </c>
      <c r="AK559" s="429"/>
      <c r="AL559" s="463">
        <f t="shared" si="145"/>
        <v>16.5</v>
      </c>
      <c r="AM559" s="489"/>
      <c r="AN559" s="486">
        <v>6.6</v>
      </c>
      <c r="AO559" s="319"/>
      <c r="AP559" s="319">
        <v>13.2</v>
      </c>
      <c r="AQ559" s="319"/>
      <c r="AR559" s="473">
        <f t="shared" si="149"/>
        <v>0</v>
      </c>
      <c r="AS559" s="319"/>
      <c r="AT559" s="301"/>
      <c r="AU559" s="301"/>
      <c r="AV559" s="301"/>
      <c r="AW559" s="301"/>
      <c r="AX559" s="50"/>
    </row>
    <row r="560" spans="1:50" ht="14.45" customHeight="1" x14ac:dyDescent="0.2">
      <c r="A560" s="425">
        <v>559</v>
      </c>
      <c r="B560" s="423">
        <v>539</v>
      </c>
      <c r="C560" s="303">
        <v>378</v>
      </c>
      <c r="D560" s="303">
        <v>469</v>
      </c>
      <c r="E560" s="302"/>
      <c r="F560" s="51">
        <v>2072</v>
      </c>
      <c r="G560" s="47">
        <v>47</v>
      </c>
      <c r="H560" s="47" t="s">
        <v>1138</v>
      </c>
      <c r="I560" s="303"/>
      <c r="J560" s="424"/>
      <c r="K560" s="425">
        <v>0</v>
      </c>
      <c r="L560" s="425"/>
      <c r="M560" s="51" t="s">
        <v>1233</v>
      </c>
      <c r="N560" s="426"/>
      <c r="O560" s="90" t="s">
        <v>507</v>
      </c>
      <c r="P560" s="90" t="s">
        <v>15</v>
      </c>
      <c r="Q560" s="427">
        <v>15</v>
      </c>
      <c r="R560" s="422">
        <v>30</v>
      </c>
      <c r="S560" s="422">
        <f t="shared" si="150"/>
        <v>37.5</v>
      </c>
      <c r="T560" s="422">
        <f t="shared" si="151"/>
        <v>38</v>
      </c>
      <c r="U560" s="422">
        <v>38</v>
      </c>
      <c r="V560" s="422">
        <v>38</v>
      </c>
      <c r="W560" s="422">
        <v>0.2</v>
      </c>
      <c r="X560" s="422">
        <v>0.24</v>
      </c>
      <c r="Y560" s="428">
        <v>0.24</v>
      </c>
      <c r="Z560" s="422">
        <f>'SKLOP F'!J62</f>
        <v>0</v>
      </c>
      <c r="AA560" s="422">
        <v>0.2</v>
      </c>
      <c r="AB560" s="422">
        <v>1.2</v>
      </c>
      <c r="AC560" s="422">
        <f t="shared" si="146"/>
        <v>0.24</v>
      </c>
      <c r="AD560" s="422">
        <v>1</v>
      </c>
      <c r="AE560" s="422">
        <v>0.24</v>
      </c>
      <c r="AF560" s="422">
        <v>1</v>
      </c>
      <c r="AG560" s="422">
        <f t="shared" si="147"/>
        <v>0.24</v>
      </c>
      <c r="AH560" s="422">
        <f t="shared" si="148"/>
        <v>3.5999999999999996</v>
      </c>
      <c r="AI560" s="429"/>
      <c r="AJ560" s="422">
        <f t="shared" si="143"/>
        <v>7.1999999999999993</v>
      </c>
      <c r="AK560" s="429"/>
      <c r="AL560" s="463">
        <f t="shared" si="145"/>
        <v>9.1199999999999992</v>
      </c>
      <c r="AM560" s="489"/>
      <c r="AN560" s="486">
        <v>3.5999999999999996</v>
      </c>
      <c r="AO560" s="319"/>
      <c r="AP560" s="319">
        <v>7.1999999999999993</v>
      </c>
      <c r="AQ560" s="319"/>
      <c r="AR560" s="473">
        <f t="shared" si="149"/>
        <v>0</v>
      </c>
      <c r="AS560" s="319"/>
      <c r="AT560" s="301"/>
      <c r="AU560" s="301"/>
      <c r="AV560" s="301"/>
      <c r="AW560" s="301"/>
      <c r="AX560" s="50"/>
    </row>
    <row r="561" spans="1:50" ht="14.45" customHeight="1" x14ac:dyDescent="0.2">
      <c r="A561" s="425">
        <v>560</v>
      </c>
      <c r="B561" s="423">
        <v>540</v>
      </c>
      <c r="C561" s="303">
        <v>379</v>
      </c>
      <c r="D561" s="303">
        <v>470</v>
      </c>
      <c r="E561" s="302"/>
      <c r="F561" s="51">
        <v>2072</v>
      </c>
      <c r="G561" s="47">
        <v>47</v>
      </c>
      <c r="H561" s="47" t="s">
        <v>1138</v>
      </c>
      <c r="I561" s="303"/>
      <c r="J561" s="424"/>
      <c r="K561" s="425">
        <v>0</v>
      </c>
      <c r="L561" s="425"/>
      <c r="M561" s="51" t="s">
        <v>1234</v>
      </c>
      <c r="N561" s="426"/>
      <c r="O561" s="90" t="s">
        <v>507</v>
      </c>
      <c r="P561" s="90" t="s">
        <v>15</v>
      </c>
      <c r="Q561" s="427">
        <v>1</v>
      </c>
      <c r="R561" s="422">
        <v>2</v>
      </c>
      <c r="S561" s="422">
        <f t="shared" si="150"/>
        <v>2.5</v>
      </c>
      <c r="T561" s="422">
        <f t="shared" si="151"/>
        <v>3</v>
      </c>
      <c r="U561" s="422">
        <v>3</v>
      </c>
      <c r="V561" s="422">
        <v>3</v>
      </c>
      <c r="W561" s="422">
        <v>25.27</v>
      </c>
      <c r="X561" s="422">
        <v>30.32</v>
      </c>
      <c r="Y561" s="428">
        <v>30.32</v>
      </c>
      <c r="Z561" s="422">
        <f>'SKLOP F'!J63</f>
        <v>0</v>
      </c>
      <c r="AA561" s="422">
        <v>25.27</v>
      </c>
      <c r="AB561" s="422">
        <v>1.2</v>
      </c>
      <c r="AC561" s="422">
        <f t="shared" si="146"/>
        <v>30.32</v>
      </c>
      <c r="AD561" s="422">
        <v>1</v>
      </c>
      <c r="AE561" s="422">
        <v>30.32</v>
      </c>
      <c r="AF561" s="422">
        <v>1</v>
      </c>
      <c r="AG561" s="422">
        <f t="shared" si="147"/>
        <v>30.32</v>
      </c>
      <c r="AH561" s="422">
        <f t="shared" si="148"/>
        <v>30.32</v>
      </c>
      <c r="AI561" s="429"/>
      <c r="AJ561" s="422">
        <f t="shared" si="143"/>
        <v>60.64</v>
      </c>
      <c r="AK561" s="429"/>
      <c r="AL561" s="463">
        <f t="shared" si="145"/>
        <v>90.960000000000008</v>
      </c>
      <c r="AM561" s="489"/>
      <c r="AN561" s="486">
        <v>30.32</v>
      </c>
      <c r="AO561" s="319"/>
      <c r="AP561" s="319">
        <v>60.64</v>
      </c>
      <c r="AQ561" s="319"/>
      <c r="AR561" s="473">
        <f t="shared" si="149"/>
        <v>0</v>
      </c>
      <c r="AS561" s="319"/>
      <c r="AT561" s="301"/>
      <c r="AU561" s="301"/>
      <c r="AV561" s="301"/>
      <c r="AW561" s="301"/>
      <c r="AX561" s="50"/>
    </row>
    <row r="562" spans="1:50" ht="14.45" customHeight="1" x14ac:dyDescent="0.2">
      <c r="A562" s="425">
        <v>561</v>
      </c>
      <c r="B562" s="423">
        <v>541</v>
      </c>
      <c r="C562" s="303">
        <v>380</v>
      </c>
      <c r="D562" s="303">
        <v>471</v>
      </c>
      <c r="E562" s="302"/>
      <c r="F562" s="51">
        <v>2072</v>
      </c>
      <c r="G562" s="47">
        <v>47</v>
      </c>
      <c r="H562" s="47" t="s">
        <v>1138</v>
      </c>
      <c r="I562" s="303"/>
      <c r="J562" s="424"/>
      <c r="K562" s="425">
        <v>0</v>
      </c>
      <c r="L562" s="425"/>
      <c r="M562" s="51" t="s">
        <v>1235</v>
      </c>
      <c r="N562" s="426"/>
      <c r="O562" s="90" t="s">
        <v>507</v>
      </c>
      <c r="P562" s="90" t="s">
        <v>15</v>
      </c>
      <c r="Q562" s="430">
        <v>5</v>
      </c>
      <c r="R562" s="422">
        <v>10</v>
      </c>
      <c r="S562" s="422">
        <f t="shared" si="150"/>
        <v>12.5</v>
      </c>
      <c r="T562" s="422">
        <f t="shared" si="151"/>
        <v>13</v>
      </c>
      <c r="U562" s="422">
        <v>13</v>
      </c>
      <c r="V562" s="422">
        <v>13</v>
      </c>
      <c r="W562" s="422">
        <v>54.22</v>
      </c>
      <c r="X562" s="422">
        <v>65.06</v>
      </c>
      <c r="Y562" s="428">
        <v>65.06</v>
      </c>
      <c r="Z562" s="422">
        <f>'SKLOP F'!J64</f>
        <v>0</v>
      </c>
      <c r="AA562" s="422">
        <v>54.22</v>
      </c>
      <c r="AB562" s="422">
        <v>1.2</v>
      </c>
      <c r="AC562" s="422">
        <f t="shared" si="146"/>
        <v>65.06</v>
      </c>
      <c r="AD562" s="422">
        <v>1</v>
      </c>
      <c r="AE562" s="422">
        <v>65.06</v>
      </c>
      <c r="AF562" s="422">
        <v>1</v>
      </c>
      <c r="AG562" s="422">
        <f t="shared" si="147"/>
        <v>65.06</v>
      </c>
      <c r="AH562" s="422">
        <f t="shared" si="148"/>
        <v>325.3</v>
      </c>
      <c r="AI562" s="429"/>
      <c r="AJ562" s="422">
        <f t="shared" si="143"/>
        <v>650.6</v>
      </c>
      <c r="AK562" s="429"/>
      <c r="AL562" s="463">
        <f t="shared" si="145"/>
        <v>845.78</v>
      </c>
      <c r="AM562" s="489"/>
      <c r="AN562" s="486">
        <v>325.3</v>
      </c>
      <c r="AO562" s="319"/>
      <c r="AP562" s="319">
        <v>650.6</v>
      </c>
      <c r="AQ562" s="319"/>
      <c r="AR562" s="473">
        <f t="shared" si="149"/>
        <v>0</v>
      </c>
      <c r="AS562" s="319"/>
      <c r="AT562" s="301"/>
      <c r="AU562" s="301"/>
      <c r="AV562" s="301"/>
      <c r="AW562" s="301"/>
      <c r="AX562" s="50"/>
    </row>
    <row r="563" spans="1:50" ht="14.45" customHeight="1" x14ac:dyDescent="0.2">
      <c r="A563" s="425">
        <v>562</v>
      </c>
      <c r="B563" s="423">
        <v>542</v>
      </c>
      <c r="C563" s="303">
        <v>381</v>
      </c>
      <c r="D563" s="303">
        <v>472</v>
      </c>
      <c r="E563" s="302"/>
      <c r="F563" s="51">
        <v>2072</v>
      </c>
      <c r="G563" s="47">
        <v>47</v>
      </c>
      <c r="H563" s="47" t="s">
        <v>1138</v>
      </c>
      <c r="I563" s="303"/>
      <c r="J563" s="424"/>
      <c r="K563" s="425">
        <v>0</v>
      </c>
      <c r="L563" s="425"/>
      <c r="M563" s="51" t="s">
        <v>1236</v>
      </c>
      <c r="N563" s="426"/>
      <c r="O563" s="90" t="s">
        <v>507</v>
      </c>
      <c r="P563" s="90" t="s">
        <v>15</v>
      </c>
      <c r="Q563" s="430">
        <v>5</v>
      </c>
      <c r="R563" s="422">
        <v>10</v>
      </c>
      <c r="S563" s="422">
        <f t="shared" si="150"/>
        <v>12.5</v>
      </c>
      <c r="T563" s="422">
        <f t="shared" si="151"/>
        <v>13</v>
      </c>
      <c r="U563" s="422">
        <v>13</v>
      </c>
      <c r="V563" s="422">
        <v>13</v>
      </c>
      <c r="W563" s="422">
        <v>55.22</v>
      </c>
      <c r="X563" s="422">
        <v>66.260000000000005</v>
      </c>
      <c r="Y563" s="428">
        <v>66.260000000000005</v>
      </c>
      <c r="Z563" s="422">
        <f>'SKLOP F'!J65</f>
        <v>0</v>
      </c>
      <c r="AA563" s="422">
        <v>55.22</v>
      </c>
      <c r="AB563" s="422">
        <v>1.2</v>
      </c>
      <c r="AC563" s="422">
        <f t="shared" si="146"/>
        <v>66.260000000000005</v>
      </c>
      <c r="AD563" s="422">
        <v>1</v>
      </c>
      <c r="AE563" s="422">
        <v>66.260000000000005</v>
      </c>
      <c r="AF563" s="422">
        <v>1</v>
      </c>
      <c r="AG563" s="422">
        <f t="shared" si="147"/>
        <v>66.260000000000005</v>
      </c>
      <c r="AH563" s="422">
        <f t="shared" si="148"/>
        <v>331.3</v>
      </c>
      <c r="AI563" s="429"/>
      <c r="AJ563" s="422">
        <f t="shared" si="143"/>
        <v>662.6</v>
      </c>
      <c r="AK563" s="429"/>
      <c r="AL563" s="463">
        <f t="shared" si="145"/>
        <v>861.38000000000011</v>
      </c>
      <c r="AM563" s="489"/>
      <c r="AN563" s="486">
        <v>331.3</v>
      </c>
      <c r="AO563" s="319"/>
      <c r="AP563" s="319">
        <v>662.6</v>
      </c>
      <c r="AQ563" s="319"/>
      <c r="AR563" s="473">
        <f t="shared" si="149"/>
        <v>0</v>
      </c>
      <c r="AS563" s="319"/>
      <c r="AT563" s="301"/>
      <c r="AU563" s="301"/>
      <c r="AV563" s="301"/>
      <c r="AW563" s="301"/>
    </row>
    <row r="564" spans="1:50" ht="14.45" customHeight="1" thickBot="1" x14ac:dyDescent="0.25">
      <c r="A564" s="425">
        <v>563</v>
      </c>
      <c r="B564" s="423">
        <v>543</v>
      </c>
      <c r="C564" s="303">
        <v>382</v>
      </c>
      <c r="D564" s="303">
        <v>473</v>
      </c>
      <c r="E564" s="302"/>
      <c r="F564" s="51">
        <v>2072</v>
      </c>
      <c r="G564" s="47">
        <v>47</v>
      </c>
      <c r="H564" s="47" t="s">
        <v>1138</v>
      </c>
      <c r="I564" s="303"/>
      <c r="J564" s="424"/>
      <c r="K564" s="425">
        <v>0</v>
      </c>
      <c r="L564" s="425"/>
      <c r="M564" s="51" t="s">
        <v>1237</v>
      </c>
      <c r="N564" s="426"/>
      <c r="O564" s="90" t="s">
        <v>507</v>
      </c>
      <c r="P564" s="90" t="s">
        <v>15</v>
      </c>
      <c r="Q564" s="430">
        <v>1</v>
      </c>
      <c r="R564" s="422">
        <v>2</v>
      </c>
      <c r="S564" s="422">
        <f t="shared" si="150"/>
        <v>2.5</v>
      </c>
      <c r="T564" s="422">
        <f t="shared" si="151"/>
        <v>3</v>
      </c>
      <c r="U564" s="422">
        <v>3</v>
      </c>
      <c r="V564" s="422">
        <v>3</v>
      </c>
      <c r="W564" s="422">
        <v>15</v>
      </c>
      <c r="X564" s="422">
        <v>18</v>
      </c>
      <c r="Y564" s="428">
        <v>18</v>
      </c>
      <c r="Z564" s="422">
        <f>'SKLOP F'!J66</f>
        <v>0</v>
      </c>
      <c r="AA564" s="422">
        <v>15</v>
      </c>
      <c r="AB564" s="422">
        <v>1.2</v>
      </c>
      <c r="AC564" s="422">
        <f t="shared" si="146"/>
        <v>18</v>
      </c>
      <c r="AD564" s="422">
        <v>1</v>
      </c>
      <c r="AE564" s="422">
        <v>18</v>
      </c>
      <c r="AF564" s="422">
        <v>1</v>
      </c>
      <c r="AG564" s="422">
        <f t="shared" si="147"/>
        <v>18</v>
      </c>
      <c r="AH564" s="422">
        <f t="shared" si="148"/>
        <v>18</v>
      </c>
      <c r="AI564" s="429"/>
      <c r="AJ564" s="422">
        <f t="shared" si="143"/>
        <v>36</v>
      </c>
      <c r="AK564" s="429"/>
      <c r="AL564" s="463">
        <f t="shared" si="145"/>
        <v>54</v>
      </c>
      <c r="AM564" s="489"/>
      <c r="AN564" s="486">
        <v>18</v>
      </c>
      <c r="AO564" s="374"/>
      <c r="AP564" s="374">
        <v>36</v>
      </c>
      <c r="AQ564" s="374"/>
      <c r="AR564" s="473">
        <f t="shared" si="149"/>
        <v>0</v>
      </c>
      <c r="AS564" s="319"/>
      <c r="AT564" s="304"/>
      <c r="AU564" s="304"/>
      <c r="AV564" s="304"/>
      <c r="AW564" s="304"/>
    </row>
    <row r="565" spans="1:50" ht="14.45" customHeight="1" thickBot="1" x14ac:dyDescent="0.25">
      <c r="A565" s="425">
        <v>564</v>
      </c>
      <c r="B565" s="423">
        <v>544</v>
      </c>
      <c r="C565" s="303">
        <v>383</v>
      </c>
      <c r="D565" s="303">
        <v>474</v>
      </c>
      <c r="E565" s="302"/>
      <c r="F565" s="51">
        <v>2072</v>
      </c>
      <c r="G565" s="47">
        <v>47</v>
      </c>
      <c r="H565" s="47" t="s">
        <v>1138</v>
      </c>
      <c r="I565" s="303"/>
      <c r="J565" s="424"/>
      <c r="K565" s="425">
        <v>0</v>
      </c>
      <c r="L565" s="425"/>
      <c r="M565" s="47" t="s">
        <v>1238</v>
      </c>
      <c r="N565" s="426"/>
      <c r="O565" s="90" t="s">
        <v>507</v>
      </c>
      <c r="P565" s="90" t="s">
        <v>15</v>
      </c>
      <c r="Q565" s="430">
        <v>1</v>
      </c>
      <c r="R565" s="422">
        <v>2</v>
      </c>
      <c r="S565" s="422">
        <f t="shared" si="150"/>
        <v>2.5</v>
      </c>
      <c r="T565" s="422">
        <f t="shared" si="151"/>
        <v>3</v>
      </c>
      <c r="U565" s="422">
        <v>3</v>
      </c>
      <c r="V565" s="422">
        <v>3</v>
      </c>
      <c r="W565" s="422">
        <v>335.75</v>
      </c>
      <c r="X565" s="431">
        <v>402.9</v>
      </c>
      <c r="Y565" s="428">
        <v>402.9</v>
      </c>
      <c r="Z565" s="422">
        <f>'SKLOP F'!J67</f>
        <v>0</v>
      </c>
      <c r="AA565" s="422">
        <v>335.75</v>
      </c>
      <c r="AB565" s="422">
        <v>1.2</v>
      </c>
      <c r="AC565" s="422">
        <f t="shared" si="146"/>
        <v>402.9</v>
      </c>
      <c r="AD565" s="422">
        <v>1</v>
      </c>
      <c r="AE565" s="422">
        <v>402.9</v>
      </c>
      <c r="AF565" s="422">
        <v>1</v>
      </c>
      <c r="AG565" s="422">
        <f t="shared" si="147"/>
        <v>402.9</v>
      </c>
      <c r="AH565" s="431">
        <f t="shared" si="148"/>
        <v>402.9</v>
      </c>
      <c r="AI565" s="432">
        <f>SUM(AH507:AH565)</f>
        <v>59524.27</v>
      </c>
      <c r="AJ565" s="422">
        <f t="shared" si="143"/>
        <v>805.8</v>
      </c>
      <c r="AK565" s="433">
        <f>SUM(AJ507:AJ565)</f>
        <v>119250.81999999999</v>
      </c>
      <c r="AL565" s="463">
        <f t="shared" si="145"/>
        <v>1208.6999999999998</v>
      </c>
      <c r="AM565" s="490">
        <f>SUM(AL507:AL565)</f>
        <v>153828.65999999997</v>
      </c>
      <c r="AN565" s="486">
        <v>402.9</v>
      </c>
      <c r="AO565" s="395">
        <f>SUM(AN507:AN565)</f>
        <v>59625.409999999996</v>
      </c>
      <c r="AP565" s="318">
        <v>805.8</v>
      </c>
      <c r="AQ565" s="396">
        <v>119250.81999999999</v>
      </c>
      <c r="AR565" s="474">
        <f t="shared" si="149"/>
        <v>0</v>
      </c>
      <c r="AS565" s="342">
        <f>SUM(AR507:AR565)</f>
        <v>0</v>
      </c>
      <c r="AT565" s="316"/>
      <c r="AU565" s="316"/>
      <c r="AV565" s="316"/>
      <c r="AW565" s="316"/>
    </row>
    <row r="566" spans="1:50" ht="14.45" customHeight="1" x14ac:dyDescent="0.2">
      <c r="A566" s="322">
        <v>565</v>
      </c>
      <c r="B566" s="255">
        <v>545</v>
      </c>
      <c r="C566" s="260">
        <v>384</v>
      </c>
      <c r="D566" s="260"/>
      <c r="E566" s="258"/>
      <c r="F566" s="259" t="s">
        <v>140</v>
      </c>
      <c r="G566" s="20">
        <v>40</v>
      </c>
      <c r="H566" s="47" t="s">
        <v>629</v>
      </c>
      <c r="I566" s="260">
        <v>2867</v>
      </c>
      <c r="J566" s="261" t="s">
        <v>141</v>
      </c>
      <c r="K566" s="322">
        <v>0</v>
      </c>
      <c r="L566" s="322">
        <f t="shared" ref="L566:L629" si="152">J566-K566</f>
        <v>206400100</v>
      </c>
      <c r="M566" s="259" t="s">
        <v>142</v>
      </c>
      <c r="N566" s="317">
        <v>10</v>
      </c>
      <c r="O566" s="270" t="s">
        <v>9</v>
      </c>
      <c r="P566" s="259" t="s">
        <v>15</v>
      </c>
      <c r="Q566" s="274">
        <v>7</v>
      </c>
      <c r="R566" s="321">
        <v>14</v>
      </c>
      <c r="S566" s="321">
        <f t="shared" si="150"/>
        <v>17.5</v>
      </c>
      <c r="T566" s="321">
        <f t="shared" si="151"/>
        <v>18</v>
      </c>
      <c r="U566" s="321">
        <v>18</v>
      </c>
      <c r="V566" s="321">
        <v>18</v>
      </c>
      <c r="W566" s="321">
        <v>6.1</v>
      </c>
      <c r="X566" s="321">
        <v>7.55</v>
      </c>
      <c r="Y566" s="385">
        <v>8.09</v>
      </c>
      <c r="Z566" s="321">
        <f>'SKLOP A'!J383</f>
        <v>0</v>
      </c>
      <c r="AA566" s="321">
        <v>6.1</v>
      </c>
      <c r="AB566" s="321">
        <v>1.4</v>
      </c>
      <c r="AC566" s="321">
        <f t="shared" si="146"/>
        <v>8.5399999999999991</v>
      </c>
      <c r="AD566" s="321">
        <v>1.1499999999999999</v>
      </c>
      <c r="AE566" s="321">
        <v>8.6824999999999992</v>
      </c>
      <c r="AF566" s="321">
        <v>1.1499999999999999</v>
      </c>
      <c r="AG566" s="321">
        <f t="shared" si="147"/>
        <v>9.3034999999999997</v>
      </c>
      <c r="AH566" s="321">
        <f t="shared" si="148"/>
        <v>59.779999999999994</v>
      </c>
      <c r="AI566" s="332"/>
      <c r="AJ566" s="321">
        <f t="shared" si="143"/>
        <v>121.55499999999999</v>
      </c>
      <c r="AK566" s="332"/>
      <c r="AL566" s="464">
        <f>V566*AG566</f>
        <v>167.46299999999999</v>
      </c>
      <c r="AM566" s="491"/>
      <c r="AN566" s="487">
        <v>52.85</v>
      </c>
      <c r="AO566" s="375"/>
      <c r="AP566" s="375">
        <v>113.25999999999999</v>
      </c>
      <c r="AQ566" s="375"/>
      <c r="AR566" s="475">
        <f t="shared" si="149"/>
        <v>0</v>
      </c>
      <c r="AS566" s="323"/>
      <c r="AT566" s="300"/>
      <c r="AU566" s="300"/>
      <c r="AV566" s="300"/>
      <c r="AW566" s="300"/>
    </row>
    <row r="567" spans="1:50" ht="14.45" customHeight="1" x14ac:dyDescent="0.2">
      <c r="A567" s="322">
        <v>566</v>
      </c>
      <c r="B567" s="255">
        <v>546</v>
      </c>
      <c r="C567" s="260">
        <v>385</v>
      </c>
      <c r="D567" s="260"/>
      <c r="E567" s="258"/>
      <c r="F567" s="259" t="s">
        <v>140</v>
      </c>
      <c r="G567" s="20">
        <v>40</v>
      </c>
      <c r="H567" s="47" t="s">
        <v>629</v>
      </c>
      <c r="I567" s="260">
        <v>3728</v>
      </c>
      <c r="J567" s="261" t="s">
        <v>144</v>
      </c>
      <c r="K567" s="322">
        <v>0</v>
      </c>
      <c r="L567" s="322">
        <f t="shared" si="152"/>
        <v>206400200</v>
      </c>
      <c r="M567" s="259" t="s">
        <v>145</v>
      </c>
      <c r="N567" s="317">
        <v>52</v>
      </c>
      <c r="O567" s="270" t="s">
        <v>9</v>
      </c>
      <c r="P567" s="259" t="s">
        <v>15</v>
      </c>
      <c r="Q567" s="274">
        <v>25</v>
      </c>
      <c r="R567" s="321">
        <v>50</v>
      </c>
      <c r="S567" s="321">
        <f t="shared" si="150"/>
        <v>62.5</v>
      </c>
      <c r="T567" s="321">
        <f t="shared" si="151"/>
        <v>63</v>
      </c>
      <c r="U567" s="321">
        <v>63</v>
      </c>
      <c r="V567" s="321">
        <v>63</v>
      </c>
      <c r="W567" s="321">
        <v>6.59</v>
      </c>
      <c r="X567" s="321">
        <v>8.39</v>
      </c>
      <c r="Y567" s="385">
        <v>8.9700000000000006</v>
      </c>
      <c r="Z567" s="321">
        <f>'SKLOP A'!J384</f>
        <v>0</v>
      </c>
      <c r="AA567" s="321">
        <v>6.59</v>
      </c>
      <c r="AB567" s="321">
        <v>1.4</v>
      </c>
      <c r="AC567" s="321">
        <f t="shared" si="146"/>
        <v>9.23</v>
      </c>
      <c r="AD567" s="321">
        <v>1.1499999999999999</v>
      </c>
      <c r="AE567" s="321">
        <v>9.6485000000000003</v>
      </c>
      <c r="AF567" s="321">
        <v>1.1499999999999999</v>
      </c>
      <c r="AG567" s="321">
        <f t="shared" si="147"/>
        <v>10.3155</v>
      </c>
      <c r="AH567" s="321">
        <f t="shared" si="148"/>
        <v>230.75</v>
      </c>
      <c r="AI567" s="332"/>
      <c r="AJ567" s="321">
        <f t="shared" si="143"/>
        <v>482.42500000000001</v>
      </c>
      <c r="AK567" s="332"/>
      <c r="AL567" s="464">
        <f t="shared" ref="AL567:AL630" si="153">V567*AG567</f>
        <v>649.87649999999996</v>
      </c>
      <c r="AM567" s="491"/>
      <c r="AN567" s="487">
        <v>209.75</v>
      </c>
      <c r="AO567" s="331"/>
      <c r="AP567" s="331">
        <v>448.50000000000006</v>
      </c>
      <c r="AQ567" s="331"/>
      <c r="AR567" s="475">
        <f t="shared" si="149"/>
        <v>0</v>
      </c>
      <c r="AS567" s="323"/>
      <c r="AT567" s="301"/>
      <c r="AU567" s="301"/>
      <c r="AV567" s="301"/>
      <c r="AW567" s="301"/>
    </row>
    <row r="568" spans="1:50" ht="14.45" customHeight="1" x14ac:dyDescent="0.2">
      <c r="A568" s="322">
        <v>567</v>
      </c>
      <c r="B568" s="255">
        <v>547</v>
      </c>
      <c r="C568" s="260">
        <v>386</v>
      </c>
      <c r="D568" s="260"/>
      <c r="E568" s="258"/>
      <c r="F568" s="259" t="s">
        <v>140</v>
      </c>
      <c r="G568" s="20">
        <v>40</v>
      </c>
      <c r="H568" s="47" t="s">
        <v>629</v>
      </c>
      <c r="I568" s="260">
        <v>3727</v>
      </c>
      <c r="J568" s="261" t="s">
        <v>146</v>
      </c>
      <c r="K568" s="322">
        <v>0</v>
      </c>
      <c r="L568" s="322">
        <f t="shared" si="152"/>
        <v>206400300</v>
      </c>
      <c r="M568" s="259" t="s">
        <v>147</v>
      </c>
      <c r="N568" s="317">
        <v>1</v>
      </c>
      <c r="O568" s="270" t="s">
        <v>9</v>
      </c>
      <c r="P568" s="259" t="s">
        <v>15</v>
      </c>
      <c r="Q568" s="274">
        <v>1</v>
      </c>
      <c r="R568" s="321">
        <v>2</v>
      </c>
      <c r="S568" s="321">
        <f t="shared" si="150"/>
        <v>2.5</v>
      </c>
      <c r="T568" s="321">
        <f t="shared" si="151"/>
        <v>3</v>
      </c>
      <c r="U568" s="321">
        <v>3</v>
      </c>
      <c r="V568" s="321">
        <v>3</v>
      </c>
      <c r="W568" s="321">
        <v>14.26</v>
      </c>
      <c r="X568" s="321">
        <v>17.63</v>
      </c>
      <c r="Y568" s="385">
        <v>20.2</v>
      </c>
      <c r="Z568" s="321">
        <f>'SKLOP A'!J385</f>
        <v>0</v>
      </c>
      <c r="AA568" s="321">
        <v>14.26</v>
      </c>
      <c r="AB568" s="321">
        <v>1.4</v>
      </c>
      <c r="AC568" s="321">
        <f t="shared" si="146"/>
        <v>19.96</v>
      </c>
      <c r="AD568" s="321">
        <v>1.1499999999999999</v>
      </c>
      <c r="AE568" s="321">
        <v>20.274499999999996</v>
      </c>
      <c r="AF568" s="321">
        <v>1.1499999999999999</v>
      </c>
      <c r="AG568" s="321">
        <f t="shared" si="147"/>
        <v>23.229999999999997</v>
      </c>
      <c r="AH568" s="321">
        <f t="shared" si="148"/>
        <v>19.96</v>
      </c>
      <c r="AI568" s="332"/>
      <c r="AJ568" s="321">
        <f t="shared" ref="AJ568:AJ631" si="154">R568*AE568</f>
        <v>40.548999999999992</v>
      </c>
      <c r="AK568" s="332"/>
      <c r="AL568" s="464">
        <f t="shared" si="153"/>
        <v>69.69</v>
      </c>
      <c r="AM568" s="491"/>
      <c r="AN568" s="487">
        <v>17.63</v>
      </c>
      <c r="AO568" s="331"/>
      <c r="AP568" s="331">
        <v>40.4</v>
      </c>
      <c r="AQ568" s="331"/>
      <c r="AR568" s="475">
        <f t="shared" si="149"/>
        <v>0</v>
      </c>
      <c r="AS568" s="323"/>
      <c r="AT568" s="301"/>
      <c r="AU568" s="301"/>
      <c r="AV568" s="301"/>
      <c r="AW568" s="301"/>
    </row>
    <row r="569" spans="1:50" ht="14.45" customHeight="1" x14ac:dyDescent="0.2">
      <c r="A569" s="322">
        <v>568</v>
      </c>
      <c r="B569" s="255">
        <v>548</v>
      </c>
      <c r="C569" s="260">
        <v>387</v>
      </c>
      <c r="D569" s="260"/>
      <c r="E569" s="258"/>
      <c r="F569" s="259" t="s">
        <v>140</v>
      </c>
      <c r="G569" s="20">
        <v>40</v>
      </c>
      <c r="H569" s="47" t="s">
        <v>629</v>
      </c>
      <c r="I569" s="260">
        <v>2868</v>
      </c>
      <c r="J569" s="261" t="s">
        <v>148</v>
      </c>
      <c r="K569" s="322">
        <v>0</v>
      </c>
      <c r="L569" s="322">
        <f t="shared" si="152"/>
        <v>206400400</v>
      </c>
      <c r="M569" s="259" t="s">
        <v>149</v>
      </c>
      <c r="N569" s="317">
        <v>10</v>
      </c>
      <c r="O569" s="270" t="s">
        <v>9</v>
      </c>
      <c r="P569" s="259" t="s">
        <v>15</v>
      </c>
      <c r="Q569" s="274">
        <v>2</v>
      </c>
      <c r="R569" s="321">
        <v>4</v>
      </c>
      <c r="S569" s="321">
        <f t="shared" si="150"/>
        <v>5</v>
      </c>
      <c r="T569" s="321">
        <f t="shared" si="151"/>
        <v>5</v>
      </c>
      <c r="U569" s="321">
        <v>5</v>
      </c>
      <c r="V569" s="321">
        <v>5</v>
      </c>
      <c r="W569" s="321">
        <v>9.82</v>
      </c>
      <c r="X569" s="321">
        <v>12.14</v>
      </c>
      <c r="Y569" s="385">
        <v>13.07</v>
      </c>
      <c r="Z569" s="321">
        <f>'SKLOP A'!J386</f>
        <v>0</v>
      </c>
      <c r="AA569" s="321">
        <v>9.82</v>
      </c>
      <c r="AB569" s="321">
        <v>1.4</v>
      </c>
      <c r="AC569" s="321">
        <f t="shared" si="146"/>
        <v>13.75</v>
      </c>
      <c r="AD569" s="321">
        <v>1.1499999999999999</v>
      </c>
      <c r="AE569" s="321">
        <v>13.961</v>
      </c>
      <c r="AF569" s="321">
        <v>1.1499999999999999</v>
      </c>
      <c r="AG569" s="321">
        <f t="shared" si="147"/>
        <v>15.0305</v>
      </c>
      <c r="AH569" s="321">
        <f t="shared" si="148"/>
        <v>27.5</v>
      </c>
      <c r="AI569" s="332"/>
      <c r="AJ569" s="321">
        <f t="shared" si="154"/>
        <v>55.844000000000001</v>
      </c>
      <c r="AK569" s="332"/>
      <c r="AL569" s="464">
        <f t="shared" si="153"/>
        <v>75.152500000000003</v>
      </c>
      <c r="AM569" s="491"/>
      <c r="AN569" s="487">
        <v>24.28</v>
      </c>
      <c r="AO569" s="331"/>
      <c r="AP569" s="331">
        <v>52.28</v>
      </c>
      <c r="AQ569" s="331"/>
      <c r="AR569" s="475">
        <f t="shared" si="149"/>
        <v>0</v>
      </c>
      <c r="AS569" s="323"/>
      <c r="AT569" s="301"/>
      <c r="AU569" s="301"/>
      <c r="AV569" s="301"/>
      <c r="AW569" s="301"/>
    </row>
    <row r="570" spans="1:50" ht="14.45" customHeight="1" x14ac:dyDescent="0.2">
      <c r="A570" s="322">
        <v>569</v>
      </c>
      <c r="B570" s="255">
        <v>549</v>
      </c>
      <c r="C570" s="260">
        <v>388</v>
      </c>
      <c r="D570" s="260"/>
      <c r="E570" s="258"/>
      <c r="F570" s="259" t="s">
        <v>140</v>
      </c>
      <c r="G570" s="20">
        <v>40</v>
      </c>
      <c r="H570" s="47" t="s">
        <v>629</v>
      </c>
      <c r="I570" s="260">
        <v>2209</v>
      </c>
      <c r="J570" s="261" t="s">
        <v>150</v>
      </c>
      <c r="K570" s="322">
        <v>0</v>
      </c>
      <c r="L570" s="322">
        <f t="shared" si="152"/>
        <v>206400500</v>
      </c>
      <c r="M570" s="259" t="s">
        <v>151</v>
      </c>
      <c r="N570" s="317">
        <v>4</v>
      </c>
      <c r="O570" s="270" t="s">
        <v>9</v>
      </c>
      <c r="P570" s="259" t="s">
        <v>15</v>
      </c>
      <c r="Q570" s="274">
        <v>2</v>
      </c>
      <c r="R570" s="321">
        <v>4</v>
      </c>
      <c r="S570" s="321">
        <f t="shared" si="150"/>
        <v>5</v>
      </c>
      <c r="T570" s="321">
        <f t="shared" si="151"/>
        <v>5</v>
      </c>
      <c r="U570" s="321">
        <v>5</v>
      </c>
      <c r="V570" s="321">
        <v>5</v>
      </c>
      <c r="W570" s="321">
        <v>18.670000000000002</v>
      </c>
      <c r="X570" s="321">
        <v>23.09</v>
      </c>
      <c r="Y570" s="385">
        <v>26.11</v>
      </c>
      <c r="Z570" s="321">
        <f>'SKLOP A'!J387</f>
        <v>0</v>
      </c>
      <c r="AA570" s="321">
        <v>18.670000000000002</v>
      </c>
      <c r="AB570" s="321">
        <v>1.4</v>
      </c>
      <c r="AC570" s="321">
        <f t="shared" si="146"/>
        <v>26.14</v>
      </c>
      <c r="AD570" s="321">
        <v>1.1499999999999999</v>
      </c>
      <c r="AE570" s="321">
        <v>26.553499999999996</v>
      </c>
      <c r="AF570" s="321">
        <v>1.1499999999999999</v>
      </c>
      <c r="AG570" s="321">
        <f t="shared" si="147"/>
        <v>30.026499999999999</v>
      </c>
      <c r="AH570" s="321">
        <f t="shared" si="148"/>
        <v>52.28</v>
      </c>
      <c r="AI570" s="332"/>
      <c r="AJ570" s="321">
        <f t="shared" si="154"/>
        <v>106.21399999999998</v>
      </c>
      <c r="AK570" s="332"/>
      <c r="AL570" s="464">
        <f t="shared" si="153"/>
        <v>150.13249999999999</v>
      </c>
      <c r="AM570" s="491"/>
      <c r="AN570" s="487">
        <v>46.18</v>
      </c>
      <c r="AO570" s="331"/>
      <c r="AP570" s="331">
        <v>104.44</v>
      </c>
      <c r="AQ570" s="331"/>
      <c r="AR570" s="475">
        <f t="shared" si="149"/>
        <v>0</v>
      </c>
      <c r="AS570" s="323"/>
      <c r="AT570" s="301"/>
      <c r="AU570" s="301"/>
      <c r="AV570" s="301"/>
      <c r="AW570" s="301"/>
    </row>
    <row r="571" spans="1:50" ht="14.45" customHeight="1" x14ac:dyDescent="0.2">
      <c r="A571" s="322">
        <v>570</v>
      </c>
      <c r="B571" s="255">
        <v>550</v>
      </c>
      <c r="C571" s="260">
        <v>389</v>
      </c>
      <c r="D571" s="260"/>
      <c r="E571" s="258"/>
      <c r="F571" s="259" t="s">
        <v>140</v>
      </c>
      <c r="G571" s="20">
        <v>40</v>
      </c>
      <c r="H571" s="47" t="s">
        <v>629</v>
      </c>
      <c r="I571" s="260">
        <v>4022</v>
      </c>
      <c r="J571" s="261" t="s">
        <v>152</v>
      </c>
      <c r="K571" s="322">
        <v>0</v>
      </c>
      <c r="L571" s="322">
        <f t="shared" si="152"/>
        <v>206400550</v>
      </c>
      <c r="M571" s="259" t="s">
        <v>153</v>
      </c>
      <c r="N571" s="317">
        <v>1</v>
      </c>
      <c r="O571" s="270" t="s">
        <v>9</v>
      </c>
      <c r="P571" s="259" t="s">
        <v>15</v>
      </c>
      <c r="Q571" s="274">
        <v>1</v>
      </c>
      <c r="R571" s="321">
        <v>2</v>
      </c>
      <c r="S571" s="321">
        <f t="shared" si="150"/>
        <v>2.5</v>
      </c>
      <c r="T571" s="321">
        <f t="shared" si="151"/>
        <v>3</v>
      </c>
      <c r="U571" s="321">
        <v>3</v>
      </c>
      <c r="V571" s="321">
        <v>3</v>
      </c>
      <c r="W571" s="321">
        <v>22.56</v>
      </c>
      <c r="X571" s="321">
        <v>28.9</v>
      </c>
      <c r="Y571" s="385">
        <v>31.94</v>
      </c>
      <c r="Z571" s="321">
        <f>'SKLOP A'!J388</f>
        <v>0</v>
      </c>
      <c r="AA571" s="321">
        <v>22.56</v>
      </c>
      <c r="AB571" s="321">
        <v>1.4</v>
      </c>
      <c r="AC571" s="321">
        <f t="shared" si="146"/>
        <v>31.58</v>
      </c>
      <c r="AD571" s="321">
        <v>1.1499999999999999</v>
      </c>
      <c r="AE571" s="321">
        <v>33.234999999999992</v>
      </c>
      <c r="AF571" s="321">
        <v>1.1499999999999999</v>
      </c>
      <c r="AG571" s="321">
        <f t="shared" si="147"/>
        <v>36.731000000000002</v>
      </c>
      <c r="AH571" s="321">
        <f t="shared" si="148"/>
        <v>31.58</v>
      </c>
      <c r="AI571" s="332"/>
      <c r="AJ571" s="321">
        <f t="shared" si="154"/>
        <v>66.469999999999985</v>
      </c>
      <c r="AK571" s="332"/>
      <c r="AL571" s="464">
        <f t="shared" si="153"/>
        <v>110.19300000000001</v>
      </c>
      <c r="AM571" s="491"/>
      <c r="AN571" s="487">
        <v>28.9</v>
      </c>
      <c r="AO571" s="331"/>
      <c r="AP571" s="331">
        <v>63.88</v>
      </c>
      <c r="AQ571" s="331"/>
      <c r="AR571" s="475">
        <f t="shared" si="149"/>
        <v>0</v>
      </c>
      <c r="AS571" s="323"/>
      <c r="AT571" s="301"/>
      <c r="AU571" s="301"/>
      <c r="AV571" s="301"/>
      <c r="AW571" s="301"/>
    </row>
    <row r="572" spans="1:50" ht="14.45" customHeight="1" x14ac:dyDescent="0.2">
      <c r="A572" s="322">
        <v>571</v>
      </c>
      <c r="B572" s="255">
        <v>551</v>
      </c>
      <c r="C572" s="260">
        <v>390</v>
      </c>
      <c r="D572" s="260"/>
      <c r="E572" s="258"/>
      <c r="F572" s="259" t="s">
        <v>505</v>
      </c>
      <c r="G572" s="20">
        <v>41</v>
      </c>
      <c r="H572" s="47" t="s">
        <v>645</v>
      </c>
      <c r="I572" s="260">
        <v>3548</v>
      </c>
      <c r="J572" s="261" t="s">
        <v>506</v>
      </c>
      <c r="K572" s="322">
        <v>0</v>
      </c>
      <c r="L572" s="322">
        <f t="shared" si="152"/>
        <v>500000200</v>
      </c>
      <c r="M572" s="259" t="s">
        <v>724</v>
      </c>
      <c r="N572" s="317">
        <v>30</v>
      </c>
      <c r="O572" s="270" t="s">
        <v>9</v>
      </c>
      <c r="P572" s="259" t="s">
        <v>15</v>
      </c>
      <c r="Q572" s="274">
        <v>20</v>
      </c>
      <c r="R572" s="321">
        <v>40</v>
      </c>
      <c r="S572" s="321">
        <f t="shared" si="150"/>
        <v>50</v>
      </c>
      <c r="T572" s="321">
        <f t="shared" si="151"/>
        <v>50</v>
      </c>
      <c r="U572" s="321">
        <v>50</v>
      </c>
      <c r="V572" s="321">
        <v>50</v>
      </c>
      <c r="W572" s="321">
        <v>0.7</v>
      </c>
      <c r="X572" s="321">
        <v>1.1000000000000001</v>
      </c>
      <c r="Y572" s="385">
        <v>1.17</v>
      </c>
      <c r="Z572" s="321">
        <f>'SKLOP A'!J389</f>
        <v>0</v>
      </c>
      <c r="AA572" s="321">
        <v>0.7</v>
      </c>
      <c r="AB572" s="321">
        <v>1.4</v>
      </c>
      <c r="AC572" s="321">
        <f t="shared" si="146"/>
        <v>0.98</v>
      </c>
      <c r="AD572" s="321">
        <v>1.1499999999999999</v>
      </c>
      <c r="AE572" s="321">
        <v>1.2649999999999999</v>
      </c>
      <c r="AF572" s="321">
        <v>1.1499999999999999</v>
      </c>
      <c r="AG572" s="321">
        <f t="shared" si="147"/>
        <v>1.3454999999999999</v>
      </c>
      <c r="AH572" s="321">
        <f t="shared" si="148"/>
        <v>19.600000000000001</v>
      </c>
      <c r="AI572" s="332"/>
      <c r="AJ572" s="321">
        <f t="shared" si="154"/>
        <v>50.599999999999994</v>
      </c>
      <c r="AK572" s="332"/>
      <c r="AL572" s="464">
        <f t="shared" si="153"/>
        <v>67.274999999999991</v>
      </c>
      <c r="AM572" s="491"/>
      <c r="AN572" s="487">
        <v>22</v>
      </c>
      <c r="AO572" s="331"/>
      <c r="AP572" s="331">
        <v>46.8</v>
      </c>
      <c r="AQ572" s="331"/>
      <c r="AR572" s="475">
        <f t="shared" si="149"/>
        <v>0</v>
      </c>
      <c r="AS572" s="323"/>
      <c r="AT572" s="301"/>
      <c r="AU572" s="301"/>
      <c r="AV572" s="301"/>
      <c r="AW572" s="301"/>
    </row>
    <row r="573" spans="1:50" ht="14.45" customHeight="1" x14ac:dyDescent="0.2">
      <c r="A573" s="322">
        <v>572</v>
      </c>
      <c r="B573" s="255">
        <v>552</v>
      </c>
      <c r="C573" s="260">
        <v>391</v>
      </c>
      <c r="D573" s="260"/>
      <c r="E573" s="258"/>
      <c r="F573" s="259" t="s">
        <v>505</v>
      </c>
      <c r="G573" s="20">
        <v>41</v>
      </c>
      <c r="H573" s="47" t="s">
        <v>645</v>
      </c>
      <c r="I573" s="260">
        <v>3549</v>
      </c>
      <c r="J573" s="261" t="s">
        <v>508</v>
      </c>
      <c r="K573" s="322">
        <v>0</v>
      </c>
      <c r="L573" s="322">
        <f t="shared" si="152"/>
        <v>500000400</v>
      </c>
      <c r="M573" s="259" t="s">
        <v>725</v>
      </c>
      <c r="N573" s="317">
        <v>55</v>
      </c>
      <c r="O573" s="270" t="s">
        <v>9</v>
      </c>
      <c r="P573" s="259" t="s">
        <v>15</v>
      </c>
      <c r="Q573" s="274">
        <v>37</v>
      </c>
      <c r="R573" s="321">
        <v>74</v>
      </c>
      <c r="S573" s="321">
        <f t="shared" si="150"/>
        <v>92.5</v>
      </c>
      <c r="T573" s="321">
        <f t="shared" si="151"/>
        <v>93</v>
      </c>
      <c r="U573" s="321">
        <v>93</v>
      </c>
      <c r="V573" s="321">
        <v>93</v>
      </c>
      <c r="W573" s="321">
        <v>1.22</v>
      </c>
      <c r="X573" s="321">
        <v>1.92</v>
      </c>
      <c r="Y573" s="385">
        <v>2.0499999999999998</v>
      </c>
      <c r="Z573" s="321">
        <f>'SKLOP A'!J390</f>
        <v>0</v>
      </c>
      <c r="AA573" s="321">
        <v>1.22</v>
      </c>
      <c r="AB573" s="321">
        <v>1.4</v>
      </c>
      <c r="AC573" s="321">
        <f t="shared" si="146"/>
        <v>1.71</v>
      </c>
      <c r="AD573" s="321">
        <v>1.1499999999999999</v>
      </c>
      <c r="AE573" s="321">
        <v>2.2079999999999997</v>
      </c>
      <c r="AF573" s="321">
        <v>1.1499999999999999</v>
      </c>
      <c r="AG573" s="321">
        <f t="shared" si="147"/>
        <v>2.3574999999999995</v>
      </c>
      <c r="AH573" s="321">
        <f t="shared" si="148"/>
        <v>63.269999999999996</v>
      </c>
      <c r="AI573" s="332"/>
      <c r="AJ573" s="321">
        <f t="shared" si="154"/>
        <v>163.39199999999997</v>
      </c>
      <c r="AK573" s="332"/>
      <c r="AL573" s="464">
        <f t="shared" si="153"/>
        <v>219.24749999999995</v>
      </c>
      <c r="AM573" s="491"/>
      <c r="AN573" s="487">
        <v>71.039999999999992</v>
      </c>
      <c r="AO573" s="331"/>
      <c r="AP573" s="331">
        <v>151.69999999999999</v>
      </c>
      <c r="AQ573" s="331"/>
      <c r="AR573" s="475">
        <f t="shared" si="149"/>
        <v>0</v>
      </c>
      <c r="AS573" s="323"/>
      <c r="AT573" s="301"/>
      <c r="AU573" s="301"/>
      <c r="AV573" s="301"/>
      <c r="AW573" s="301"/>
    </row>
    <row r="574" spans="1:50" ht="14.45" customHeight="1" x14ac:dyDescent="0.2">
      <c r="A574" s="322">
        <v>573</v>
      </c>
      <c r="B574" s="255">
        <v>553</v>
      </c>
      <c r="C574" s="260">
        <v>392</v>
      </c>
      <c r="D574" s="260"/>
      <c r="E574" s="258"/>
      <c r="F574" s="259" t="s">
        <v>505</v>
      </c>
      <c r="G574" s="20">
        <v>41</v>
      </c>
      <c r="H574" s="47" t="s">
        <v>645</v>
      </c>
      <c r="I574" s="260">
        <v>3550</v>
      </c>
      <c r="J574" s="261" t="s">
        <v>509</v>
      </c>
      <c r="K574" s="322">
        <v>0</v>
      </c>
      <c r="L574" s="322">
        <f t="shared" si="152"/>
        <v>500000600</v>
      </c>
      <c r="M574" s="259" t="s">
        <v>726</v>
      </c>
      <c r="N574" s="317">
        <v>16</v>
      </c>
      <c r="O574" s="270" t="s">
        <v>9</v>
      </c>
      <c r="P574" s="259" t="s">
        <v>15</v>
      </c>
      <c r="Q574" s="274">
        <v>9</v>
      </c>
      <c r="R574" s="321">
        <v>18</v>
      </c>
      <c r="S574" s="321">
        <f t="shared" si="150"/>
        <v>22.5</v>
      </c>
      <c r="T574" s="321">
        <f t="shared" si="151"/>
        <v>23</v>
      </c>
      <c r="U574" s="321">
        <v>23</v>
      </c>
      <c r="V574" s="321">
        <v>23</v>
      </c>
      <c r="W574" s="321">
        <v>1.75</v>
      </c>
      <c r="X574" s="321">
        <v>2.73</v>
      </c>
      <c r="Y574" s="385">
        <v>2.97</v>
      </c>
      <c r="Z574" s="321">
        <f>'SKLOP A'!J391</f>
        <v>0</v>
      </c>
      <c r="AA574" s="321">
        <v>1.75</v>
      </c>
      <c r="AB574" s="321">
        <v>1.4</v>
      </c>
      <c r="AC574" s="321">
        <f t="shared" si="146"/>
        <v>2.4500000000000002</v>
      </c>
      <c r="AD574" s="321">
        <v>1.1499999999999999</v>
      </c>
      <c r="AE574" s="321">
        <v>3.1395</v>
      </c>
      <c r="AF574" s="321">
        <v>1.1499999999999999</v>
      </c>
      <c r="AG574" s="321">
        <f t="shared" si="147"/>
        <v>3.4154999999999998</v>
      </c>
      <c r="AH574" s="321">
        <f t="shared" si="148"/>
        <v>22.05</v>
      </c>
      <c r="AI574" s="332"/>
      <c r="AJ574" s="321">
        <f t="shared" si="154"/>
        <v>56.510999999999996</v>
      </c>
      <c r="AK574" s="332"/>
      <c r="AL574" s="464">
        <f t="shared" si="153"/>
        <v>78.5565</v>
      </c>
      <c r="AM574" s="491"/>
      <c r="AN574" s="487">
        <v>24.57</v>
      </c>
      <c r="AO574" s="331"/>
      <c r="AP574" s="331">
        <v>53.46</v>
      </c>
      <c r="AQ574" s="331"/>
      <c r="AR574" s="475">
        <f t="shared" si="149"/>
        <v>0</v>
      </c>
      <c r="AS574" s="323"/>
      <c r="AT574" s="301"/>
      <c r="AU574" s="301"/>
      <c r="AV574" s="301"/>
      <c r="AW574" s="301"/>
    </row>
    <row r="575" spans="1:50" ht="14.45" customHeight="1" x14ac:dyDescent="0.2">
      <c r="A575" s="322">
        <v>574</v>
      </c>
      <c r="B575" s="255">
        <v>554</v>
      </c>
      <c r="C575" s="260">
        <v>393</v>
      </c>
      <c r="D575" s="260"/>
      <c r="E575" s="258"/>
      <c r="F575" s="259" t="s">
        <v>505</v>
      </c>
      <c r="G575" s="20">
        <v>41</v>
      </c>
      <c r="H575" s="47" t="s">
        <v>645</v>
      </c>
      <c r="I575" s="260">
        <v>3551</v>
      </c>
      <c r="J575" s="261" t="s">
        <v>510</v>
      </c>
      <c r="K575" s="322">
        <v>0</v>
      </c>
      <c r="L575" s="322">
        <f t="shared" si="152"/>
        <v>500000800</v>
      </c>
      <c r="M575" s="259" t="s">
        <v>727</v>
      </c>
      <c r="N575" s="317">
        <v>26</v>
      </c>
      <c r="O575" s="270" t="s">
        <v>9</v>
      </c>
      <c r="P575" s="259" t="s">
        <v>15</v>
      </c>
      <c r="Q575" s="274">
        <v>2</v>
      </c>
      <c r="R575" s="321">
        <v>4</v>
      </c>
      <c r="S575" s="321">
        <f t="shared" si="150"/>
        <v>5</v>
      </c>
      <c r="T575" s="321">
        <f t="shared" si="151"/>
        <v>5</v>
      </c>
      <c r="U575" s="321">
        <v>5</v>
      </c>
      <c r="V575" s="321">
        <v>5</v>
      </c>
      <c r="W575" s="321">
        <v>2.94</v>
      </c>
      <c r="X575" s="321">
        <v>4.5999999999999996</v>
      </c>
      <c r="Y575" s="385">
        <v>4.7699999999999996</v>
      </c>
      <c r="Z575" s="321">
        <f>'SKLOP A'!J392</f>
        <v>0</v>
      </c>
      <c r="AA575" s="321">
        <v>2.94</v>
      </c>
      <c r="AB575" s="321">
        <v>1.4</v>
      </c>
      <c r="AC575" s="321">
        <f t="shared" si="146"/>
        <v>4.12</v>
      </c>
      <c r="AD575" s="321">
        <v>1.1499999999999999</v>
      </c>
      <c r="AE575" s="321">
        <v>5.2899999999999991</v>
      </c>
      <c r="AF575" s="321">
        <v>1.1499999999999999</v>
      </c>
      <c r="AG575" s="321">
        <f t="shared" si="147"/>
        <v>5.4854999999999992</v>
      </c>
      <c r="AH575" s="321">
        <f t="shared" si="148"/>
        <v>8.24</v>
      </c>
      <c r="AI575" s="332"/>
      <c r="AJ575" s="321">
        <f t="shared" si="154"/>
        <v>21.159999999999997</v>
      </c>
      <c r="AK575" s="332"/>
      <c r="AL575" s="464">
        <f t="shared" si="153"/>
        <v>27.427499999999995</v>
      </c>
      <c r="AM575" s="491"/>
      <c r="AN575" s="487">
        <v>9.1999999999999993</v>
      </c>
      <c r="AO575" s="331"/>
      <c r="AP575" s="331">
        <v>19.079999999999998</v>
      </c>
      <c r="AQ575" s="331"/>
      <c r="AR575" s="475">
        <f t="shared" si="149"/>
        <v>0</v>
      </c>
      <c r="AS575" s="323"/>
      <c r="AT575" s="301"/>
      <c r="AU575" s="301"/>
      <c r="AV575" s="301"/>
      <c r="AW575" s="301"/>
    </row>
    <row r="576" spans="1:50" ht="14.45" customHeight="1" x14ac:dyDescent="0.2">
      <c r="A576" s="322">
        <v>575</v>
      </c>
      <c r="B576" s="255">
        <v>555</v>
      </c>
      <c r="C576" s="260">
        <v>394</v>
      </c>
      <c r="D576" s="260"/>
      <c r="E576" s="258"/>
      <c r="F576" s="259" t="s">
        <v>505</v>
      </c>
      <c r="G576" s="20">
        <v>41</v>
      </c>
      <c r="H576" s="47" t="s">
        <v>645</v>
      </c>
      <c r="I576" s="260">
        <v>3552</v>
      </c>
      <c r="J576" s="261" t="s">
        <v>511</v>
      </c>
      <c r="K576" s="322">
        <v>0</v>
      </c>
      <c r="L576" s="322">
        <f t="shared" si="152"/>
        <v>500001000</v>
      </c>
      <c r="M576" s="259" t="s">
        <v>728</v>
      </c>
      <c r="N576" s="317">
        <v>4</v>
      </c>
      <c r="O576" s="270" t="s">
        <v>9</v>
      </c>
      <c r="P576" s="259" t="s">
        <v>15</v>
      </c>
      <c r="Q576" s="274">
        <v>2</v>
      </c>
      <c r="R576" s="321">
        <v>4</v>
      </c>
      <c r="S576" s="321">
        <f t="shared" si="150"/>
        <v>5</v>
      </c>
      <c r="T576" s="321">
        <f t="shared" si="151"/>
        <v>5</v>
      </c>
      <c r="U576" s="321">
        <v>5</v>
      </c>
      <c r="V576" s="321">
        <v>5</v>
      </c>
      <c r="W576" s="321">
        <v>4.3499999999999996</v>
      </c>
      <c r="X576" s="321">
        <v>6.8</v>
      </c>
      <c r="Y576" s="385">
        <v>7.05</v>
      </c>
      <c r="Z576" s="321">
        <f>'SKLOP A'!J393</f>
        <v>0</v>
      </c>
      <c r="AA576" s="321">
        <v>4.3499999999999996</v>
      </c>
      <c r="AB576" s="321">
        <v>1.4</v>
      </c>
      <c r="AC576" s="321">
        <f t="shared" si="146"/>
        <v>6.09</v>
      </c>
      <c r="AD576" s="321">
        <v>1.1499999999999999</v>
      </c>
      <c r="AE576" s="321">
        <v>7.8199999999999994</v>
      </c>
      <c r="AF576" s="321">
        <v>1.1499999999999999</v>
      </c>
      <c r="AG576" s="321">
        <f t="shared" si="147"/>
        <v>8.1074999999999999</v>
      </c>
      <c r="AH576" s="321">
        <f t="shared" si="148"/>
        <v>12.18</v>
      </c>
      <c r="AI576" s="332"/>
      <c r="AJ576" s="321">
        <f t="shared" si="154"/>
        <v>31.279999999999998</v>
      </c>
      <c r="AK576" s="332"/>
      <c r="AL576" s="464">
        <f t="shared" si="153"/>
        <v>40.537500000000001</v>
      </c>
      <c r="AM576" s="491"/>
      <c r="AN576" s="487">
        <v>13.6</v>
      </c>
      <c r="AO576" s="331"/>
      <c r="AP576" s="331">
        <v>28.2</v>
      </c>
      <c r="AQ576" s="331"/>
      <c r="AR576" s="475">
        <f t="shared" si="149"/>
        <v>0</v>
      </c>
      <c r="AS576" s="323"/>
      <c r="AT576" s="301"/>
      <c r="AU576" s="301"/>
      <c r="AV576" s="301"/>
      <c r="AW576" s="301"/>
    </row>
    <row r="577" spans="1:49" ht="14.45" customHeight="1" x14ac:dyDescent="0.2">
      <c r="A577" s="322">
        <v>576</v>
      </c>
      <c r="B577" s="255">
        <v>556</v>
      </c>
      <c r="C577" s="260">
        <v>395</v>
      </c>
      <c r="D577" s="260"/>
      <c r="E577" s="258"/>
      <c r="F577" s="259" t="s">
        <v>505</v>
      </c>
      <c r="G577" s="20">
        <v>41</v>
      </c>
      <c r="H577" s="47" t="s">
        <v>645</v>
      </c>
      <c r="I577" s="260">
        <v>3553</v>
      </c>
      <c r="J577" s="261" t="s">
        <v>512</v>
      </c>
      <c r="K577" s="322">
        <v>0</v>
      </c>
      <c r="L577" s="322">
        <f t="shared" si="152"/>
        <v>500001100</v>
      </c>
      <c r="M577" s="259" t="s">
        <v>729</v>
      </c>
      <c r="N577" s="317">
        <v>3</v>
      </c>
      <c r="O577" s="270" t="s">
        <v>9</v>
      </c>
      <c r="P577" s="259" t="s">
        <v>15</v>
      </c>
      <c r="Q577" s="274">
        <v>2</v>
      </c>
      <c r="R577" s="321">
        <v>4</v>
      </c>
      <c r="S577" s="321">
        <f t="shared" si="150"/>
        <v>5</v>
      </c>
      <c r="T577" s="321">
        <f t="shared" si="151"/>
        <v>5</v>
      </c>
      <c r="U577" s="321">
        <v>5</v>
      </c>
      <c r="V577" s="321">
        <v>5</v>
      </c>
      <c r="W577" s="321">
        <v>6.39</v>
      </c>
      <c r="X577" s="321">
        <v>10</v>
      </c>
      <c r="Y577" s="385">
        <v>10.36</v>
      </c>
      <c r="Z577" s="321">
        <f>'SKLOP A'!J394</f>
        <v>0</v>
      </c>
      <c r="AA577" s="321">
        <v>6.39</v>
      </c>
      <c r="AB577" s="321">
        <v>1.4</v>
      </c>
      <c r="AC577" s="321">
        <f t="shared" si="146"/>
        <v>8.9499999999999993</v>
      </c>
      <c r="AD577" s="321">
        <v>1.1499999999999999</v>
      </c>
      <c r="AE577" s="321">
        <v>11.5</v>
      </c>
      <c r="AF577" s="321">
        <v>1.1499999999999999</v>
      </c>
      <c r="AG577" s="321">
        <f t="shared" si="147"/>
        <v>11.913999999999998</v>
      </c>
      <c r="AH577" s="321">
        <f t="shared" si="148"/>
        <v>17.899999999999999</v>
      </c>
      <c r="AI577" s="332"/>
      <c r="AJ577" s="321">
        <f t="shared" si="154"/>
        <v>46</v>
      </c>
      <c r="AK577" s="332"/>
      <c r="AL577" s="464">
        <f t="shared" si="153"/>
        <v>59.569999999999993</v>
      </c>
      <c r="AM577" s="491"/>
      <c r="AN577" s="487">
        <v>20</v>
      </c>
      <c r="AO577" s="331"/>
      <c r="AP577" s="331">
        <v>41.44</v>
      </c>
      <c r="AQ577" s="331"/>
      <c r="AR577" s="475">
        <f t="shared" si="149"/>
        <v>0</v>
      </c>
      <c r="AS577" s="323"/>
      <c r="AT577" s="301"/>
      <c r="AU577" s="301"/>
      <c r="AV577" s="301"/>
      <c r="AW577" s="301"/>
    </row>
    <row r="578" spans="1:49" ht="14.45" customHeight="1" x14ac:dyDescent="0.2">
      <c r="A578" s="322">
        <v>577</v>
      </c>
      <c r="B578" s="255">
        <v>557</v>
      </c>
      <c r="C578" s="260">
        <v>396</v>
      </c>
      <c r="D578" s="260"/>
      <c r="E578" s="258"/>
      <c r="F578" s="259" t="s">
        <v>505</v>
      </c>
      <c r="G578" s="20">
        <v>41</v>
      </c>
      <c r="H578" s="47" t="s">
        <v>645</v>
      </c>
      <c r="I578" s="260">
        <v>3825</v>
      </c>
      <c r="J578" s="261" t="s">
        <v>513</v>
      </c>
      <c r="K578" s="322">
        <v>0</v>
      </c>
      <c r="L578" s="322">
        <f t="shared" si="152"/>
        <v>500001700</v>
      </c>
      <c r="M578" s="259" t="s">
        <v>730</v>
      </c>
      <c r="N578" s="317">
        <v>4</v>
      </c>
      <c r="O578" s="270" t="s">
        <v>9</v>
      </c>
      <c r="P578" s="259" t="s">
        <v>15</v>
      </c>
      <c r="Q578" s="274">
        <v>4</v>
      </c>
      <c r="R578" s="321">
        <v>8</v>
      </c>
      <c r="S578" s="321">
        <f t="shared" si="150"/>
        <v>10</v>
      </c>
      <c r="T578" s="321">
        <f t="shared" si="151"/>
        <v>10</v>
      </c>
      <c r="U578" s="321">
        <v>10</v>
      </c>
      <c r="V578" s="321">
        <v>10</v>
      </c>
      <c r="W578" s="321">
        <v>0.78</v>
      </c>
      <c r="X578" s="321">
        <v>1.21</v>
      </c>
      <c r="Y578" s="385">
        <v>1.31</v>
      </c>
      <c r="Z578" s="321">
        <f>'SKLOP A'!J395</f>
        <v>0</v>
      </c>
      <c r="AA578" s="321">
        <v>0.78</v>
      </c>
      <c r="AB578" s="321">
        <v>1.4</v>
      </c>
      <c r="AC578" s="321">
        <f t="shared" si="146"/>
        <v>1.0900000000000001</v>
      </c>
      <c r="AD578" s="321">
        <v>1.1499999999999999</v>
      </c>
      <c r="AE578" s="321">
        <v>1.3915</v>
      </c>
      <c r="AF578" s="321">
        <v>1.1499999999999999</v>
      </c>
      <c r="AG578" s="321">
        <f t="shared" si="147"/>
        <v>1.5065</v>
      </c>
      <c r="AH578" s="321">
        <f t="shared" si="148"/>
        <v>4.3600000000000003</v>
      </c>
      <c r="AI578" s="332"/>
      <c r="AJ578" s="321">
        <f t="shared" si="154"/>
        <v>11.132</v>
      </c>
      <c r="AK578" s="332"/>
      <c r="AL578" s="464">
        <f t="shared" si="153"/>
        <v>15.065</v>
      </c>
      <c r="AM578" s="491"/>
      <c r="AN578" s="487">
        <v>4.84</v>
      </c>
      <c r="AO578" s="331"/>
      <c r="AP578" s="331">
        <v>10.48</v>
      </c>
      <c r="AQ578" s="331"/>
      <c r="AR578" s="475">
        <f t="shared" si="149"/>
        <v>0</v>
      </c>
      <c r="AS578" s="323"/>
      <c r="AT578" s="301"/>
      <c r="AU578" s="301"/>
      <c r="AV578" s="301"/>
      <c r="AW578" s="301"/>
    </row>
    <row r="579" spans="1:49" ht="14.45" customHeight="1" x14ac:dyDescent="0.2">
      <c r="A579" s="322">
        <v>578</v>
      </c>
      <c r="B579" s="255">
        <v>558</v>
      </c>
      <c r="C579" s="260">
        <v>397</v>
      </c>
      <c r="D579" s="260"/>
      <c r="E579" s="258"/>
      <c r="F579" s="259" t="s">
        <v>505</v>
      </c>
      <c r="G579" s="20">
        <v>41</v>
      </c>
      <c r="H579" s="47" t="s">
        <v>645</v>
      </c>
      <c r="I579" s="260">
        <v>3826</v>
      </c>
      <c r="J579" s="261" t="s">
        <v>514</v>
      </c>
      <c r="K579" s="322">
        <v>0</v>
      </c>
      <c r="L579" s="322">
        <f t="shared" si="152"/>
        <v>500001800</v>
      </c>
      <c r="M579" s="259" t="s">
        <v>731</v>
      </c>
      <c r="N579" s="317">
        <v>121</v>
      </c>
      <c r="O579" s="270" t="s">
        <v>9</v>
      </c>
      <c r="P579" s="259" t="s">
        <v>15</v>
      </c>
      <c r="Q579" s="274">
        <v>69</v>
      </c>
      <c r="R579" s="321">
        <v>138</v>
      </c>
      <c r="S579" s="321">
        <f t="shared" si="150"/>
        <v>172.5</v>
      </c>
      <c r="T579" s="321">
        <f t="shared" si="151"/>
        <v>173</v>
      </c>
      <c r="U579" s="321">
        <v>173</v>
      </c>
      <c r="V579" s="321">
        <v>173</v>
      </c>
      <c r="W579" s="321">
        <v>0.74</v>
      </c>
      <c r="X579" s="321">
        <v>1.1499999999999999</v>
      </c>
      <c r="Y579" s="385">
        <v>1.23</v>
      </c>
      <c r="Z579" s="321">
        <f>'SKLOP A'!J396</f>
        <v>0</v>
      </c>
      <c r="AA579" s="321">
        <v>0.74</v>
      </c>
      <c r="AB579" s="321">
        <v>1.4</v>
      </c>
      <c r="AC579" s="321">
        <f t="shared" si="146"/>
        <v>1.04</v>
      </c>
      <c r="AD579" s="321">
        <v>1.1499999999999999</v>
      </c>
      <c r="AE579" s="321">
        <v>1.3224999999999998</v>
      </c>
      <c r="AF579" s="321">
        <v>1.1499999999999999</v>
      </c>
      <c r="AG579" s="321">
        <f t="shared" si="147"/>
        <v>1.4144999999999999</v>
      </c>
      <c r="AH579" s="321">
        <f t="shared" si="148"/>
        <v>71.760000000000005</v>
      </c>
      <c r="AI579" s="332"/>
      <c r="AJ579" s="321">
        <f t="shared" si="154"/>
        <v>182.50499999999997</v>
      </c>
      <c r="AK579" s="332"/>
      <c r="AL579" s="464">
        <f t="shared" si="153"/>
        <v>244.70849999999999</v>
      </c>
      <c r="AM579" s="491"/>
      <c r="AN579" s="487">
        <v>79.349999999999994</v>
      </c>
      <c r="AO579" s="331"/>
      <c r="AP579" s="331">
        <v>169.74</v>
      </c>
      <c r="AQ579" s="331"/>
      <c r="AR579" s="475">
        <f t="shared" si="149"/>
        <v>0</v>
      </c>
      <c r="AS579" s="323"/>
      <c r="AT579" s="301"/>
      <c r="AU579" s="301"/>
      <c r="AV579" s="301"/>
      <c r="AW579" s="301"/>
    </row>
    <row r="580" spans="1:49" ht="14.45" customHeight="1" x14ac:dyDescent="0.2">
      <c r="A580" s="322">
        <v>579</v>
      </c>
      <c r="B580" s="255">
        <v>559</v>
      </c>
      <c r="C580" s="260">
        <v>398</v>
      </c>
      <c r="D580" s="260"/>
      <c r="E580" s="258"/>
      <c r="F580" s="259" t="s">
        <v>505</v>
      </c>
      <c r="G580" s="20">
        <v>41</v>
      </c>
      <c r="H580" s="47" t="s">
        <v>645</v>
      </c>
      <c r="I580" s="260">
        <v>3827</v>
      </c>
      <c r="J580" s="261" t="s">
        <v>515</v>
      </c>
      <c r="K580" s="322">
        <v>0</v>
      </c>
      <c r="L580" s="322">
        <f t="shared" si="152"/>
        <v>500001900</v>
      </c>
      <c r="M580" s="259" t="s">
        <v>732</v>
      </c>
      <c r="N580" s="317">
        <v>1</v>
      </c>
      <c r="O580" s="270" t="s">
        <v>9</v>
      </c>
      <c r="P580" s="259" t="s">
        <v>15</v>
      </c>
      <c r="Q580" s="274">
        <v>3</v>
      </c>
      <c r="R580" s="321">
        <v>6</v>
      </c>
      <c r="S580" s="321">
        <f t="shared" si="150"/>
        <v>7.5</v>
      </c>
      <c r="T580" s="321">
        <f t="shared" si="151"/>
        <v>8</v>
      </c>
      <c r="U580" s="321">
        <v>8</v>
      </c>
      <c r="V580" s="321">
        <v>8</v>
      </c>
      <c r="W580" s="321">
        <v>1.28</v>
      </c>
      <c r="X580" s="321">
        <v>2.0099999999999998</v>
      </c>
      <c r="Y580" s="385">
        <v>2.08</v>
      </c>
      <c r="Z580" s="321">
        <f>'SKLOP A'!J397</f>
        <v>0</v>
      </c>
      <c r="AA580" s="321">
        <v>1.28</v>
      </c>
      <c r="AB580" s="321">
        <v>1.4</v>
      </c>
      <c r="AC580" s="321">
        <f t="shared" si="146"/>
        <v>1.79</v>
      </c>
      <c r="AD580" s="321">
        <v>1.1499999999999999</v>
      </c>
      <c r="AE580" s="321">
        <v>2.3114999999999997</v>
      </c>
      <c r="AF580" s="321">
        <v>1.1499999999999999</v>
      </c>
      <c r="AG580" s="321">
        <f t="shared" si="147"/>
        <v>2.3919999999999999</v>
      </c>
      <c r="AH580" s="321">
        <f t="shared" si="148"/>
        <v>5.37</v>
      </c>
      <c r="AI580" s="332"/>
      <c r="AJ580" s="321">
        <f t="shared" si="154"/>
        <v>13.868999999999998</v>
      </c>
      <c r="AK580" s="332"/>
      <c r="AL580" s="464">
        <f t="shared" si="153"/>
        <v>19.135999999999999</v>
      </c>
      <c r="AM580" s="491"/>
      <c r="AN580" s="487">
        <v>6.0299999999999994</v>
      </c>
      <c r="AO580" s="331"/>
      <c r="AP580" s="331">
        <v>12.48</v>
      </c>
      <c r="AQ580" s="331"/>
      <c r="AR580" s="475">
        <f t="shared" si="149"/>
        <v>0</v>
      </c>
      <c r="AS580" s="323"/>
      <c r="AT580" s="301"/>
      <c r="AU580" s="301"/>
      <c r="AV580" s="301"/>
      <c r="AW580" s="301"/>
    </row>
    <row r="581" spans="1:49" ht="14.45" customHeight="1" x14ac:dyDescent="0.2">
      <c r="A581" s="322">
        <v>580</v>
      </c>
      <c r="B581" s="255">
        <v>560</v>
      </c>
      <c r="C581" s="260">
        <v>399</v>
      </c>
      <c r="D581" s="260"/>
      <c r="E581" s="258"/>
      <c r="F581" s="259" t="s">
        <v>505</v>
      </c>
      <c r="G581" s="20">
        <v>41</v>
      </c>
      <c r="H581" s="47" t="s">
        <v>645</v>
      </c>
      <c r="I581" s="260">
        <v>3828</v>
      </c>
      <c r="J581" s="261" t="s">
        <v>516</v>
      </c>
      <c r="K581" s="322">
        <v>0</v>
      </c>
      <c r="L581" s="322">
        <f t="shared" si="152"/>
        <v>500002000</v>
      </c>
      <c r="M581" s="259" t="s">
        <v>733</v>
      </c>
      <c r="N581" s="317">
        <v>10</v>
      </c>
      <c r="O581" s="270" t="s">
        <v>9</v>
      </c>
      <c r="P581" s="259" t="s">
        <v>15</v>
      </c>
      <c r="Q581" s="274">
        <v>4</v>
      </c>
      <c r="R581" s="321">
        <v>8</v>
      </c>
      <c r="S581" s="321">
        <f t="shared" si="150"/>
        <v>10</v>
      </c>
      <c r="T581" s="321">
        <f t="shared" si="151"/>
        <v>10</v>
      </c>
      <c r="U581" s="321">
        <v>10</v>
      </c>
      <c r="V581" s="321">
        <v>10</v>
      </c>
      <c r="W581" s="321">
        <v>1.1499999999999999</v>
      </c>
      <c r="X581" s="321">
        <v>1.8</v>
      </c>
      <c r="Y581" s="385">
        <v>1.86</v>
      </c>
      <c r="Z581" s="321">
        <f>'SKLOP A'!J398</f>
        <v>0</v>
      </c>
      <c r="AA581" s="321">
        <v>1.1499999999999999</v>
      </c>
      <c r="AB581" s="321">
        <v>1.4</v>
      </c>
      <c r="AC581" s="321">
        <f t="shared" si="146"/>
        <v>1.61</v>
      </c>
      <c r="AD581" s="321">
        <v>1.1499999999999999</v>
      </c>
      <c r="AE581" s="321">
        <v>2.0699999999999998</v>
      </c>
      <c r="AF581" s="321">
        <v>1.1499999999999999</v>
      </c>
      <c r="AG581" s="321">
        <f t="shared" si="147"/>
        <v>2.1389999999999998</v>
      </c>
      <c r="AH581" s="321">
        <f t="shared" si="148"/>
        <v>6.44</v>
      </c>
      <c r="AI581" s="332"/>
      <c r="AJ581" s="321">
        <f t="shared" si="154"/>
        <v>16.559999999999999</v>
      </c>
      <c r="AK581" s="332"/>
      <c r="AL581" s="464">
        <f t="shared" si="153"/>
        <v>21.389999999999997</v>
      </c>
      <c r="AM581" s="491"/>
      <c r="AN581" s="487">
        <v>7.2</v>
      </c>
      <c r="AO581" s="331"/>
      <c r="AP581" s="331">
        <v>14.88</v>
      </c>
      <c r="AQ581" s="331"/>
      <c r="AR581" s="475">
        <f t="shared" si="149"/>
        <v>0</v>
      </c>
      <c r="AS581" s="323"/>
      <c r="AT581" s="301"/>
      <c r="AU581" s="301"/>
      <c r="AV581" s="301"/>
      <c r="AW581" s="301"/>
    </row>
    <row r="582" spans="1:49" ht="14.45" customHeight="1" x14ac:dyDescent="0.2">
      <c r="A582" s="322">
        <v>581</v>
      </c>
      <c r="B582" s="255">
        <v>561</v>
      </c>
      <c r="C582" s="260">
        <v>400</v>
      </c>
      <c r="D582" s="260"/>
      <c r="E582" s="258"/>
      <c r="F582" s="259" t="s">
        <v>505</v>
      </c>
      <c r="G582" s="20">
        <v>41</v>
      </c>
      <c r="H582" s="47" t="s">
        <v>645</v>
      </c>
      <c r="I582" s="260">
        <v>3829</v>
      </c>
      <c r="J582" s="261" t="s">
        <v>517</v>
      </c>
      <c r="K582" s="322">
        <v>0</v>
      </c>
      <c r="L582" s="322">
        <f t="shared" si="152"/>
        <v>500002100</v>
      </c>
      <c r="M582" s="259" t="s">
        <v>734</v>
      </c>
      <c r="N582" s="317">
        <v>15</v>
      </c>
      <c r="O582" s="270" t="s">
        <v>9</v>
      </c>
      <c r="P582" s="259" t="s">
        <v>15</v>
      </c>
      <c r="Q582" s="274">
        <v>4</v>
      </c>
      <c r="R582" s="321">
        <v>8</v>
      </c>
      <c r="S582" s="321">
        <f t="shared" si="150"/>
        <v>10</v>
      </c>
      <c r="T582" s="321">
        <f t="shared" si="151"/>
        <v>10</v>
      </c>
      <c r="U582" s="321">
        <v>10</v>
      </c>
      <c r="V582" s="321">
        <v>10</v>
      </c>
      <c r="W582" s="321">
        <v>0.85</v>
      </c>
      <c r="X582" s="321">
        <v>1.33</v>
      </c>
      <c r="Y582" s="385">
        <v>1.38</v>
      </c>
      <c r="Z582" s="321">
        <f>'SKLOP A'!J399</f>
        <v>0</v>
      </c>
      <c r="AA582" s="321">
        <v>0.85</v>
      </c>
      <c r="AB582" s="321">
        <v>1.4</v>
      </c>
      <c r="AC582" s="321">
        <f t="shared" si="146"/>
        <v>1.19</v>
      </c>
      <c r="AD582" s="321">
        <v>1.1499999999999999</v>
      </c>
      <c r="AE582" s="321">
        <v>1.5294999999999999</v>
      </c>
      <c r="AF582" s="321">
        <v>1.1499999999999999</v>
      </c>
      <c r="AG582" s="321">
        <f t="shared" si="147"/>
        <v>1.5869999999999997</v>
      </c>
      <c r="AH582" s="321">
        <f t="shared" si="148"/>
        <v>4.76</v>
      </c>
      <c r="AI582" s="332"/>
      <c r="AJ582" s="321">
        <f t="shared" si="154"/>
        <v>12.235999999999999</v>
      </c>
      <c r="AK582" s="332"/>
      <c r="AL582" s="464">
        <f t="shared" si="153"/>
        <v>15.869999999999997</v>
      </c>
      <c r="AM582" s="491"/>
      <c r="AN582" s="487">
        <v>5.32</v>
      </c>
      <c r="AO582" s="331"/>
      <c r="AP582" s="331">
        <v>11.04</v>
      </c>
      <c r="AQ582" s="331"/>
      <c r="AR582" s="475">
        <f t="shared" si="149"/>
        <v>0</v>
      </c>
      <c r="AS582" s="323"/>
      <c r="AT582" s="301"/>
      <c r="AU582" s="301"/>
      <c r="AV582" s="301"/>
      <c r="AW582" s="301"/>
    </row>
    <row r="583" spans="1:49" ht="14.45" customHeight="1" x14ac:dyDescent="0.2">
      <c r="A583" s="322">
        <v>582</v>
      </c>
      <c r="B583" s="255">
        <v>562</v>
      </c>
      <c r="C583" s="260">
        <v>401</v>
      </c>
      <c r="D583" s="260"/>
      <c r="E583" s="258"/>
      <c r="F583" s="259" t="s">
        <v>505</v>
      </c>
      <c r="G583" s="20">
        <v>41</v>
      </c>
      <c r="H583" s="47" t="s">
        <v>645</v>
      </c>
      <c r="I583" s="260">
        <v>3831</v>
      </c>
      <c r="J583" s="261" t="s">
        <v>518</v>
      </c>
      <c r="K583" s="322">
        <v>0</v>
      </c>
      <c r="L583" s="322">
        <f t="shared" si="152"/>
        <v>500002300</v>
      </c>
      <c r="M583" s="259" t="s">
        <v>735</v>
      </c>
      <c r="N583" s="317">
        <v>2</v>
      </c>
      <c r="O583" s="270" t="s">
        <v>9</v>
      </c>
      <c r="P583" s="259" t="s">
        <v>15</v>
      </c>
      <c r="Q583" s="274">
        <v>4</v>
      </c>
      <c r="R583" s="321">
        <v>8</v>
      </c>
      <c r="S583" s="321">
        <f t="shared" si="150"/>
        <v>10</v>
      </c>
      <c r="T583" s="321">
        <f t="shared" si="151"/>
        <v>10</v>
      </c>
      <c r="U583" s="321">
        <v>10</v>
      </c>
      <c r="V583" s="321">
        <v>10</v>
      </c>
      <c r="W583" s="321">
        <v>1.87</v>
      </c>
      <c r="X583" s="321">
        <v>2.92</v>
      </c>
      <c r="Y583" s="385">
        <v>3.03</v>
      </c>
      <c r="Z583" s="321">
        <f>'SKLOP A'!J400</f>
        <v>0</v>
      </c>
      <c r="AA583" s="321">
        <v>1.87</v>
      </c>
      <c r="AB583" s="321">
        <v>1.4</v>
      </c>
      <c r="AC583" s="321">
        <f t="shared" si="146"/>
        <v>2.62</v>
      </c>
      <c r="AD583" s="321">
        <v>1.1499999999999999</v>
      </c>
      <c r="AE583" s="321">
        <v>3.3579999999999997</v>
      </c>
      <c r="AF583" s="321">
        <v>1.1499999999999999</v>
      </c>
      <c r="AG583" s="321">
        <f t="shared" si="147"/>
        <v>3.4844999999999997</v>
      </c>
      <c r="AH583" s="321">
        <f t="shared" si="148"/>
        <v>10.48</v>
      </c>
      <c r="AI583" s="332"/>
      <c r="AJ583" s="321">
        <f t="shared" si="154"/>
        <v>26.863999999999997</v>
      </c>
      <c r="AK583" s="332"/>
      <c r="AL583" s="464">
        <f t="shared" si="153"/>
        <v>34.844999999999999</v>
      </c>
      <c r="AM583" s="491"/>
      <c r="AN583" s="487">
        <v>11.68</v>
      </c>
      <c r="AO583" s="331"/>
      <c r="AP583" s="331">
        <v>24.24</v>
      </c>
      <c r="AQ583" s="331"/>
      <c r="AR583" s="475">
        <f t="shared" si="149"/>
        <v>0</v>
      </c>
      <c r="AS583" s="323"/>
      <c r="AT583" s="301"/>
      <c r="AU583" s="301"/>
      <c r="AV583" s="301"/>
      <c r="AW583" s="301"/>
    </row>
    <row r="584" spans="1:49" ht="14.45" customHeight="1" x14ac:dyDescent="0.2">
      <c r="A584" s="322">
        <v>583</v>
      </c>
      <c r="B584" s="255">
        <v>563</v>
      </c>
      <c r="C584" s="260">
        <v>402</v>
      </c>
      <c r="D584" s="260"/>
      <c r="E584" s="258"/>
      <c r="F584" s="259" t="s">
        <v>505</v>
      </c>
      <c r="G584" s="20">
        <v>41</v>
      </c>
      <c r="H584" s="47" t="s">
        <v>645</v>
      </c>
      <c r="I584" s="260">
        <v>3832</v>
      </c>
      <c r="J584" s="261" t="s">
        <v>519</v>
      </c>
      <c r="K584" s="322">
        <v>0</v>
      </c>
      <c r="L584" s="322">
        <f t="shared" si="152"/>
        <v>500002400</v>
      </c>
      <c r="M584" s="259" t="s">
        <v>736</v>
      </c>
      <c r="N584" s="317">
        <v>2</v>
      </c>
      <c r="O584" s="270" t="s">
        <v>9</v>
      </c>
      <c r="P584" s="259" t="s">
        <v>15</v>
      </c>
      <c r="Q584" s="274">
        <v>4</v>
      </c>
      <c r="R584" s="321">
        <v>8</v>
      </c>
      <c r="S584" s="321">
        <f t="shared" si="150"/>
        <v>10</v>
      </c>
      <c r="T584" s="321">
        <f t="shared" si="151"/>
        <v>10</v>
      </c>
      <c r="U584" s="321">
        <v>10</v>
      </c>
      <c r="V584" s="321">
        <v>10</v>
      </c>
      <c r="W584" s="321">
        <v>1.24</v>
      </c>
      <c r="X584" s="321">
        <v>1.94</v>
      </c>
      <c r="Y584" s="385">
        <v>2.0099999999999998</v>
      </c>
      <c r="Z584" s="321">
        <f>'SKLOP A'!J401</f>
        <v>0</v>
      </c>
      <c r="AA584" s="321">
        <v>1.24</v>
      </c>
      <c r="AB584" s="321">
        <v>1.4</v>
      </c>
      <c r="AC584" s="321">
        <f t="shared" si="146"/>
        <v>1.74</v>
      </c>
      <c r="AD584" s="321">
        <v>1.1499999999999999</v>
      </c>
      <c r="AE584" s="321">
        <v>2.2309999999999999</v>
      </c>
      <c r="AF584" s="321">
        <v>1.1499999999999999</v>
      </c>
      <c r="AG584" s="321">
        <f t="shared" si="147"/>
        <v>2.3114999999999997</v>
      </c>
      <c r="AH584" s="321">
        <f t="shared" si="148"/>
        <v>6.96</v>
      </c>
      <c r="AI584" s="332"/>
      <c r="AJ584" s="321">
        <f t="shared" si="154"/>
        <v>17.847999999999999</v>
      </c>
      <c r="AK584" s="332"/>
      <c r="AL584" s="464">
        <f t="shared" si="153"/>
        <v>23.114999999999995</v>
      </c>
      <c r="AM584" s="491"/>
      <c r="AN584" s="487">
        <v>7.76</v>
      </c>
      <c r="AO584" s="331"/>
      <c r="AP584" s="331">
        <v>16.079999999999998</v>
      </c>
      <c r="AQ584" s="331"/>
      <c r="AR584" s="475">
        <f t="shared" si="149"/>
        <v>0</v>
      </c>
      <c r="AS584" s="323"/>
      <c r="AT584" s="301"/>
      <c r="AU584" s="301"/>
      <c r="AV584" s="301"/>
      <c r="AW584" s="301"/>
    </row>
    <row r="585" spans="1:49" ht="14.45" customHeight="1" x14ac:dyDescent="0.2">
      <c r="A585" s="322">
        <v>584</v>
      </c>
      <c r="B585" s="255">
        <v>564</v>
      </c>
      <c r="C585" s="260">
        <v>403</v>
      </c>
      <c r="D585" s="260"/>
      <c r="E585" s="258"/>
      <c r="F585" s="259" t="s">
        <v>505</v>
      </c>
      <c r="G585" s="20">
        <v>41</v>
      </c>
      <c r="H585" s="47" t="s">
        <v>645</v>
      </c>
      <c r="I585" s="260">
        <v>3833</v>
      </c>
      <c r="J585" s="261" t="s">
        <v>520</v>
      </c>
      <c r="K585" s="322">
        <v>0</v>
      </c>
      <c r="L585" s="322">
        <f t="shared" si="152"/>
        <v>500002600</v>
      </c>
      <c r="M585" s="259" t="s">
        <v>737</v>
      </c>
      <c r="N585" s="317">
        <v>2</v>
      </c>
      <c r="O585" s="270" t="s">
        <v>9</v>
      </c>
      <c r="P585" s="259" t="s">
        <v>15</v>
      </c>
      <c r="Q585" s="274">
        <v>9</v>
      </c>
      <c r="R585" s="321">
        <v>18</v>
      </c>
      <c r="S585" s="321">
        <f t="shared" si="150"/>
        <v>22.5</v>
      </c>
      <c r="T585" s="321">
        <f t="shared" si="151"/>
        <v>23</v>
      </c>
      <c r="U585" s="321">
        <v>23</v>
      </c>
      <c r="V585" s="321">
        <v>23</v>
      </c>
      <c r="W585" s="321">
        <v>1.28</v>
      </c>
      <c r="X585" s="321">
        <v>2.0099999999999998</v>
      </c>
      <c r="Y585" s="385">
        <v>2.08</v>
      </c>
      <c r="Z585" s="321">
        <f>'SKLOP A'!J402</f>
        <v>0</v>
      </c>
      <c r="AA585" s="321">
        <v>1.28</v>
      </c>
      <c r="AB585" s="321">
        <v>1.4</v>
      </c>
      <c r="AC585" s="321">
        <f t="shared" si="146"/>
        <v>1.79</v>
      </c>
      <c r="AD585" s="321">
        <v>1.1499999999999999</v>
      </c>
      <c r="AE585" s="321">
        <v>2.3114999999999997</v>
      </c>
      <c r="AF585" s="321">
        <v>1.1499999999999999</v>
      </c>
      <c r="AG585" s="321">
        <f t="shared" si="147"/>
        <v>2.3919999999999999</v>
      </c>
      <c r="AH585" s="321">
        <f t="shared" si="148"/>
        <v>16.11</v>
      </c>
      <c r="AI585" s="332"/>
      <c r="AJ585" s="321">
        <f t="shared" si="154"/>
        <v>41.606999999999992</v>
      </c>
      <c r="AK585" s="332"/>
      <c r="AL585" s="464">
        <f t="shared" si="153"/>
        <v>55.015999999999998</v>
      </c>
      <c r="AM585" s="491"/>
      <c r="AN585" s="487">
        <v>18.089999999999996</v>
      </c>
      <c r="AO585" s="331"/>
      <c r="AP585" s="331">
        <v>37.44</v>
      </c>
      <c r="AQ585" s="331"/>
      <c r="AR585" s="475">
        <f t="shared" si="149"/>
        <v>0</v>
      </c>
      <c r="AS585" s="323"/>
      <c r="AT585" s="301"/>
      <c r="AU585" s="301"/>
      <c r="AV585" s="301"/>
      <c r="AW585" s="301"/>
    </row>
    <row r="586" spans="1:49" ht="14.45" customHeight="1" x14ac:dyDescent="0.2">
      <c r="A586" s="322">
        <v>585</v>
      </c>
      <c r="B586" s="255">
        <v>565</v>
      </c>
      <c r="C586" s="260">
        <v>404</v>
      </c>
      <c r="D586" s="260"/>
      <c r="E586" s="258"/>
      <c r="F586" s="259" t="s">
        <v>505</v>
      </c>
      <c r="G586" s="20">
        <v>41</v>
      </c>
      <c r="H586" s="47" t="s">
        <v>645</v>
      </c>
      <c r="I586" s="260">
        <v>3824</v>
      </c>
      <c r="J586" s="261" t="s">
        <v>521</v>
      </c>
      <c r="K586" s="322">
        <v>0</v>
      </c>
      <c r="L586" s="322">
        <f t="shared" si="152"/>
        <v>500002700</v>
      </c>
      <c r="M586" s="259" t="s">
        <v>738</v>
      </c>
      <c r="N586" s="317">
        <v>149</v>
      </c>
      <c r="O586" s="270" t="s">
        <v>9</v>
      </c>
      <c r="P586" s="259" t="s">
        <v>15</v>
      </c>
      <c r="Q586" s="274">
        <v>61</v>
      </c>
      <c r="R586" s="321">
        <v>122</v>
      </c>
      <c r="S586" s="321">
        <f t="shared" si="150"/>
        <v>152.5</v>
      </c>
      <c r="T586" s="321">
        <f t="shared" si="151"/>
        <v>153</v>
      </c>
      <c r="U586" s="321">
        <v>153</v>
      </c>
      <c r="V586" s="321">
        <v>153</v>
      </c>
      <c r="W586" s="321">
        <v>0.56000000000000005</v>
      </c>
      <c r="X586" s="321">
        <v>0.87</v>
      </c>
      <c r="Y586" s="385">
        <v>0.93</v>
      </c>
      <c r="Z586" s="321">
        <f>'SKLOP A'!J403</f>
        <v>0</v>
      </c>
      <c r="AA586" s="321">
        <v>0.56000000000000005</v>
      </c>
      <c r="AB586" s="321">
        <v>1.4</v>
      </c>
      <c r="AC586" s="321">
        <f t="shared" si="146"/>
        <v>0.78</v>
      </c>
      <c r="AD586" s="321">
        <v>1.1499999999999999</v>
      </c>
      <c r="AE586" s="321">
        <v>1.0004999999999999</v>
      </c>
      <c r="AF586" s="321">
        <v>1.1499999999999999</v>
      </c>
      <c r="AG586" s="321">
        <f t="shared" si="147"/>
        <v>1.0694999999999999</v>
      </c>
      <c r="AH586" s="321">
        <f t="shared" si="148"/>
        <v>47.58</v>
      </c>
      <c r="AI586" s="332"/>
      <c r="AJ586" s="321">
        <f t="shared" si="154"/>
        <v>122.06099999999999</v>
      </c>
      <c r="AK586" s="332"/>
      <c r="AL586" s="464">
        <f t="shared" si="153"/>
        <v>163.6335</v>
      </c>
      <c r="AM586" s="491"/>
      <c r="AN586" s="487">
        <v>53.07</v>
      </c>
      <c r="AO586" s="331"/>
      <c r="AP586" s="331">
        <v>113.46000000000001</v>
      </c>
      <c r="AQ586" s="331"/>
      <c r="AR586" s="475">
        <f t="shared" si="149"/>
        <v>0</v>
      </c>
      <c r="AS586" s="323"/>
      <c r="AT586" s="301"/>
      <c r="AU586" s="301"/>
      <c r="AV586" s="301"/>
      <c r="AW586" s="301"/>
    </row>
    <row r="587" spans="1:49" ht="14.45" customHeight="1" x14ac:dyDescent="0.2">
      <c r="A587" s="322">
        <v>586</v>
      </c>
      <c r="B587" s="255">
        <v>566</v>
      </c>
      <c r="C587" s="260">
        <v>405</v>
      </c>
      <c r="D587" s="260"/>
      <c r="E587" s="258"/>
      <c r="F587" s="259" t="s">
        <v>505</v>
      </c>
      <c r="G587" s="20">
        <v>41</v>
      </c>
      <c r="H587" s="47" t="s">
        <v>645</v>
      </c>
      <c r="I587" s="260">
        <v>2577</v>
      </c>
      <c r="J587" s="261" t="s">
        <v>522</v>
      </c>
      <c r="K587" s="322">
        <v>0</v>
      </c>
      <c r="L587" s="322">
        <f t="shared" si="152"/>
        <v>500002800</v>
      </c>
      <c r="M587" s="259" t="s">
        <v>739</v>
      </c>
      <c r="N587" s="317">
        <v>5</v>
      </c>
      <c r="O587" s="270" t="s">
        <v>9</v>
      </c>
      <c r="P587" s="259" t="s">
        <v>15</v>
      </c>
      <c r="Q587" s="274">
        <v>7</v>
      </c>
      <c r="R587" s="321">
        <v>14</v>
      </c>
      <c r="S587" s="321">
        <f t="shared" si="150"/>
        <v>17.5</v>
      </c>
      <c r="T587" s="321">
        <f t="shared" si="151"/>
        <v>18</v>
      </c>
      <c r="U587" s="321">
        <v>18</v>
      </c>
      <c r="V587" s="321">
        <v>18</v>
      </c>
      <c r="W587" s="321">
        <v>3.35</v>
      </c>
      <c r="X587" s="321">
        <v>5.24</v>
      </c>
      <c r="Y587" s="385">
        <v>5.43</v>
      </c>
      <c r="Z587" s="321">
        <f>'SKLOP A'!J404</f>
        <v>0</v>
      </c>
      <c r="AA587" s="321">
        <v>3.35</v>
      </c>
      <c r="AB587" s="321">
        <v>1.4</v>
      </c>
      <c r="AC587" s="321">
        <f t="shared" si="146"/>
        <v>4.6900000000000004</v>
      </c>
      <c r="AD587" s="321">
        <v>1.1499999999999999</v>
      </c>
      <c r="AE587" s="321">
        <v>6.0259999999999998</v>
      </c>
      <c r="AF587" s="321">
        <v>1.1499999999999999</v>
      </c>
      <c r="AG587" s="321">
        <f t="shared" si="147"/>
        <v>6.2444999999999995</v>
      </c>
      <c r="AH587" s="321">
        <f t="shared" si="148"/>
        <v>32.830000000000005</v>
      </c>
      <c r="AI587" s="332"/>
      <c r="AJ587" s="321">
        <f t="shared" si="154"/>
        <v>84.364000000000004</v>
      </c>
      <c r="AK587" s="332"/>
      <c r="AL587" s="464">
        <f t="shared" si="153"/>
        <v>112.401</v>
      </c>
      <c r="AM587" s="491"/>
      <c r="AN587" s="487">
        <v>36.68</v>
      </c>
      <c r="AO587" s="331"/>
      <c r="AP587" s="331">
        <v>76.02</v>
      </c>
      <c r="AQ587" s="331"/>
      <c r="AR587" s="475">
        <f t="shared" si="149"/>
        <v>0</v>
      </c>
      <c r="AS587" s="323"/>
      <c r="AT587" s="301"/>
      <c r="AU587" s="301"/>
      <c r="AV587" s="301"/>
      <c r="AW587" s="301"/>
    </row>
    <row r="588" spans="1:49" ht="14.45" customHeight="1" x14ac:dyDescent="0.2">
      <c r="A588" s="322">
        <v>587</v>
      </c>
      <c r="B588" s="255">
        <v>567</v>
      </c>
      <c r="C588" s="260">
        <v>406</v>
      </c>
      <c r="D588" s="260"/>
      <c r="E588" s="258"/>
      <c r="F588" s="259" t="s">
        <v>505</v>
      </c>
      <c r="G588" s="20">
        <v>41</v>
      </c>
      <c r="H588" s="47" t="s">
        <v>645</v>
      </c>
      <c r="I588" s="260">
        <v>3836</v>
      </c>
      <c r="J588" s="261" t="s">
        <v>523</v>
      </c>
      <c r="K588" s="322">
        <v>0</v>
      </c>
      <c r="L588" s="322">
        <f t="shared" si="152"/>
        <v>500003000</v>
      </c>
      <c r="M588" s="259" t="s">
        <v>740</v>
      </c>
      <c r="N588" s="317">
        <v>22</v>
      </c>
      <c r="O588" s="270" t="s">
        <v>9</v>
      </c>
      <c r="P588" s="259" t="s">
        <v>15</v>
      </c>
      <c r="Q588" s="274">
        <v>10</v>
      </c>
      <c r="R588" s="321">
        <v>20</v>
      </c>
      <c r="S588" s="321">
        <f t="shared" si="150"/>
        <v>25</v>
      </c>
      <c r="T588" s="321">
        <f t="shared" si="151"/>
        <v>25</v>
      </c>
      <c r="U588" s="321">
        <v>25</v>
      </c>
      <c r="V588" s="321">
        <v>25</v>
      </c>
      <c r="W588" s="321">
        <v>2.76</v>
      </c>
      <c r="X588" s="321">
        <v>4.32</v>
      </c>
      <c r="Y588" s="385">
        <v>4.47</v>
      </c>
      <c r="Z588" s="321">
        <f>'SKLOP A'!J405</f>
        <v>0</v>
      </c>
      <c r="AA588" s="321">
        <v>2.76</v>
      </c>
      <c r="AB588" s="321">
        <v>1.4</v>
      </c>
      <c r="AC588" s="321">
        <f t="shared" si="146"/>
        <v>3.86</v>
      </c>
      <c r="AD588" s="321">
        <v>1.1499999999999999</v>
      </c>
      <c r="AE588" s="321">
        <v>4.968</v>
      </c>
      <c r="AF588" s="321">
        <v>1.1499999999999999</v>
      </c>
      <c r="AG588" s="321">
        <f t="shared" si="147"/>
        <v>5.1404999999999994</v>
      </c>
      <c r="AH588" s="321">
        <f t="shared" si="148"/>
        <v>38.6</v>
      </c>
      <c r="AI588" s="332"/>
      <c r="AJ588" s="321">
        <f t="shared" si="154"/>
        <v>99.36</v>
      </c>
      <c r="AK588" s="332"/>
      <c r="AL588" s="464">
        <f t="shared" si="153"/>
        <v>128.51249999999999</v>
      </c>
      <c r="AM588" s="491"/>
      <c r="AN588" s="487">
        <v>43.2</v>
      </c>
      <c r="AO588" s="331"/>
      <c r="AP588" s="331">
        <v>89.399999999999991</v>
      </c>
      <c r="AQ588" s="331"/>
      <c r="AR588" s="475">
        <f t="shared" si="149"/>
        <v>0</v>
      </c>
      <c r="AS588" s="323"/>
      <c r="AT588" s="301"/>
      <c r="AU588" s="301"/>
      <c r="AV588" s="301"/>
      <c r="AW588" s="301"/>
    </row>
    <row r="589" spans="1:49" ht="14.45" customHeight="1" x14ac:dyDescent="0.2">
      <c r="A589" s="322">
        <v>588</v>
      </c>
      <c r="B589" s="255">
        <v>568</v>
      </c>
      <c r="C589" s="260">
        <v>407</v>
      </c>
      <c r="D589" s="260"/>
      <c r="E589" s="258"/>
      <c r="F589" s="259" t="s">
        <v>505</v>
      </c>
      <c r="G589" s="20">
        <v>41</v>
      </c>
      <c r="H589" s="47" t="s">
        <v>645</v>
      </c>
      <c r="I589" s="260">
        <v>3835</v>
      </c>
      <c r="J589" s="261" t="s">
        <v>524</v>
      </c>
      <c r="K589" s="322">
        <v>0</v>
      </c>
      <c r="L589" s="322">
        <f t="shared" si="152"/>
        <v>500003100</v>
      </c>
      <c r="M589" s="259" t="s">
        <v>741</v>
      </c>
      <c r="N589" s="317">
        <v>7</v>
      </c>
      <c r="O589" s="270" t="s">
        <v>9</v>
      </c>
      <c r="P589" s="259" t="s">
        <v>15</v>
      </c>
      <c r="Q589" s="274">
        <v>10</v>
      </c>
      <c r="R589" s="321">
        <v>20</v>
      </c>
      <c r="S589" s="321">
        <f t="shared" si="150"/>
        <v>25</v>
      </c>
      <c r="T589" s="321">
        <f t="shared" si="151"/>
        <v>25</v>
      </c>
      <c r="U589" s="321">
        <v>25</v>
      </c>
      <c r="V589" s="321">
        <v>25</v>
      </c>
      <c r="W589" s="321">
        <v>2.63</v>
      </c>
      <c r="X589" s="321">
        <v>4.0999999999999996</v>
      </c>
      <c r="Y589" s="385">
        <v>4.25</v>
      </c>
      <c r="Z589" s="321">
        <f>'SKLOP A'!J406</f>
        <v>0</v>
      </c>
      <c r="AA589" s="321">
        <v>2.63</v>
      </c>
      <c r="AB589" s="321">
        <v>1.4</v>
      </c>
      <c r="AC589" s="321">
        <f t="shared" si="146"/>
        <v>3.68</v>
      </c>
      <c r="AD589" s="321">
        <v>1.1499999999999999</v>
      </c>
      <c r="AE589" s="321">
        <v>4.714999999999999</v>
      </c>
      <c r="AF589" s="321">
        <v>1.1499999999999999</v>
      </c>
      <c r="AG589" s="321">
        <f t="shared" si="147"/>
        <v>4.8874999999999993</v>
      </c>
      <c r="AH589" s="321">
        <f t="shared" si="148"/>
        <v>36.800000000000004</v>
      </c>
      <c r="AI589" s="332"/>
      <c r="AJ589" s="321">
        <f t="shared" si="154"/>
        <v>94.299999999999983</v>
      </c>
      <c r="AK589" s="332"/>
      <c r="AL589" s="464">
        <f t="shared" si="153"/>
        <v>122.18749999999999</v>
      </c>
      <c r="AM589" s="491"/>
      <c r="AN589" s="487">
        <v>41</v>
      </c>
      <c r="AO589" s="331"/>
      <c r="AP589" s="331">
        <v>85</v>
      </c>
      <c r="AQ589" s="331"/>
      <c r="AR589" s="475">
        <f t="shared" si="149"/>
        <v>0</v>
      </c>
      <c r="AS589" s="323"/>
      <c r="AT589" s="301"/>
      <c r="AU589" s="301"/>
      <c r="AV589" s="301"/>
      <c r="AW589" s="301"/>
    </row>
    <row r="590" spans="1:49" ht="14.45" customHeight="1" x14ac:dyDescent="0.2">
      <c r="A590" s="322">
        <v>589</v>
      </c>
      <c r="B590" s="255">
        <v>569</v>
      </c>
      <c r="C590" s="260">
        <v>408</v>
      </c>
      <c r="D590" s="260"/>
      <c r="E590" s="258"/>
      <c r="F590" s="259" t="s">
        <v>505</v>
      </c>
      <c r="G590" s="20">
        <v>41</v>
      </c>
      <c r="H590" s="47" t="s">
        <v>645</v>
      </c>
      <c r="I590" s="260">
        <v>3289</v>
      </c>
      <c r="J590" s="261" t="s">
        <v>525</v>
      </c>
      <c r="K590" s="322">
        <v>0</v>
      </c>
      <c r="L590" s="322">
        <f t="shared" si="152"/>
        <v>500003200</v>
      </c>
      <c r="M590" s="259" t="s">
        <v>742</v>
      </c>
      <c r="N590" s="317">
        <v>5</v>
      </c>
      <c r="O590" s="270" t="s">
        <v>9</v>
      </c>
      <c r="P590" s="259" t="s">
        <v>15</v>
      </c>
      <c r="Q590" s="274">
        <v>18</v>
      </c>
      <c r="R590" s="321">
        <v>36</v>
      </c>
      <c r="S590" s="321">
        <f t="shared" si="150"/>
        <v>45</v>
      </c>
      <c r="T590" s="321">
        <f t="shared" si="151"/>
        <v>45</v>
      </c>
      <c r="U590" s="321">
        <v>45</v>
      </c>
      <c r="V590" s="321">
        <v>45</v>
      </c>
      <c r="W590" s="321">
        <v>2.36</v>
      </c>
      <c r="X590" s="321">
        <v>3.69</v>
      </c>
      <c r="Y590" s="385">
        <v>3.82</v>
      </c>
      <c r="Z590" s="321">
        <f>'SKLOP A'!J407</f>
        <v>0</v>
      </c>
      <c r="AA590" s="321">
        <v>2.36</v>
      </c>
      <c r="AB590" s="321">
        <v>1.4</v>
      </c>
      <c r="AC590" s="321">
        <f t="shared" si="146"/>
        <v>3.3</v>
      </c>
      <c r="AD590" s="321">
        <v>1.1499999999999999</v>
      </c>
      <c r="AE590" s="321">
        <v>4.2435</v>
      </c>
      <c r="AF590" s="321">
        <v>1.1499999999999999</v>
      </c>
      <c r="AG590" s="321">
        <f t="shared" si="147"/>
        <v>4.3929999999999998</v>
      </c>
      <c r="AH590" s="321">
        <f t="shared" si="148"/>
        <v>59.4</v>
      </c>
      <c r="AI590" s="332"/>
      <c r="AJ590" s="321">
        <f t="shared" si="154"/>
        <v>152.76599999999999</v>
      </c>
      <c r="AK590" s="332"/>
      <c r="AL590" s="464">
        <f t="shared" si="153"/>
        <v>197.685</v>
      </c>
      <c r="AM590" s="491"/>
      <c r="AN590" s="487">
        <v>66.42</v>
      </c>
      <c r="AO590" s="331"/>
      <c r="AP590" s="331">
        <v>137.51999999999998</v>
      </c>
      <c r="AQ590" s="331"/>
      <c r="AR590" s="475">
        <f t="shared" si="149"/>
        <v>0</v>
      </c>
      <c r="AS590" s="323"/>
      <c r="AT590" s="301"/>
      <c r="AU590" s="301"/>
      <c r="AV590" s="301"/>
      <c r="AW590" s="301"/>
    </row>
    <row r="591" spans="1:49" ht="14.45" customHeight="1" x14ac:dyDescent="0.2">
      <c r="A591" s="322">
        <v>590</v>
      </c>
      <c r="B591" s="255">
        <v>570</v>
      </c>
      <c r="C591" s="260">
        <v>409</v>
      </c>
      <c r="D591" s="260"/>
      <c r="E591" s="258"/>
      <c r="F591" s="259" t="s">
        <v>505</v>
      </c>
      <c r="G591" s="20">
        <v>41</v>
      </c>
      <c r="H591" s="47" t="s">
        <v>645</v>
      </c>
      <c r="I591" s="260">
        <v>3707</v>
      </c>
      <c r="J591" s="261" t="s">
        <v>526</v>
      </c>
      <c r="K591" s="322">
        <v>0</v>
      </c>
      <c r="L591" s="322">
        <f t="shared" si="152"/>
        <v>500003900</v>
      </c>
      <c r="M591" s="259" t="s">
        <v>743</v>
      </c>
      <c r="N591" s="317">
        <v>54</v>
      </c>
      <c r="O591" s="270" t="s">
        <v>9</v>
      </c>
      <c r="P591" s="259" t="s">
        <v>15</v>
      </c>
      <c r="Q591" s="274">
        <v>31</v>
      </c>
      <c r="R591" s="321">
        <v>62</v>
      </c>
      <c r="S591" s="321">
        <f t="shared" si="150"/>
        <v>77.5</v>
      </c>
      <c r="T591" s="321">
        <f t="shared" si="151"/>
        <v>78</v>
      </c>
      <c r="U591" s="321">
        <v>78</v>
      </c>
      <c r="V591" s="321">
        <v>78</v>
      </c>
      <c r="W591" s="321">
        <v>0.52</v>
      </c>
      <c r="X591" s="321">
        <v>0.81</v>
      </c>
      <c r="Y591" s="385">
        <v>0.86</v>
      </c>
      <c r="Z591" s="321">
        <f>'SKLOP A'!J408</f>
        <v>0</v>
      </c>
      <c r="AA591" s="321">
        <v>0.52</v>
      </c>
      <c r="AB591" s="321">
        <v>1.4</v>
      </c>
      <c r="AC591" s="321">
        <f t="shared" si="146"/>
        <v>0.73</v>
      </c>
      <c r="AD591" s="321">
        <v>1.1499999999999999</v>
      </c>
      <c r="AE591" s="321">
        <v>0.93149999999999999</v>
      </c>
      <c r="AF591" s="321">
        <v>1.1499999999999999</v>
      </c>
      <c r="AG591" s="321">
        <f t="shared" si="147"/>
        <v>0.98899999999999988</v>
      </c>
      <c r="AH591" s="321">
        <f t="shared" si="148"/>
        <v>22.63</v>
      </c>
      <c r="AI591" s="332"/>
      <c r="AJ591" s="321">
        <f t="shared" si="154"/>
        <v>57.753</v>
      </c>
      <c r="AK591" s="332"/>
      <c r="AL591" s="464">
        <f t="shared" si="153"/>
        <v>77.141999999999996</v>
      </c>
      <c r="AM591" s="491"/>
      <c r="AN591" s="487">
        <v>25.110000000000003</v>
      </c>
      <c r="AO591" s="331"/>
      <c r="AP591" s="331">
        <v>53.32</v>
      </c>
      <c r="AQ591" s="331"/>
      <c r="AR591" s="475">
        <f t="shared" si="149"/>
        <v>0</v>
      </c>
      <c r="AS591" s="323"/>
      <c r="AT591" s="301"/>
      <c r="AU591" s="301"/>
      <c r="AV591" s="301"/>
      <c r="AW591" s="301"/>
    </row>
    <row r="592" spans="1:49" ht="14.45" customHeight="1" x14ac:dyDescent="0.2">
      <c r="A592" s="322">
        <v>591</v>
      </c>
      <c r="B592" s="255">
        <v>571</v>
      </c>
      <c r="C592" s="260">
        <v>410</v>
      </c>
      <c r="D592" s="260"/>
      <c r="E592" s="258"/>
      <c r="F592" s="259" t="s">
        <v>505</v>
      </c>
      <c r="G592" s="20">
        <v>41</v>
      </c>
      <c r="H592" s="47" t="s">
        <v>645</v>
      </c>
      <c r="I592" s="260">
        <v>3714</v>
      </c>
      <c r="J592" s="261" t="s">
        <v>527</v>
      </c>
      <c r="K592" s="322">
        <v>0</v>
      </c>
      <c r="L592" s="322">
        <f t="shared" si="152"/>
        <v>500004000</v>
      </c>
      <c r="M592" s="259" t="s">
        <v>744</v>
      </c>
      <c r="N592" s="317">
        <v>77</v>
      </c>
      <c r="O592" s="270" t="s">
        <v>9</v>
      </c>
      <c r="P592" s="259" t="s">
        <v>15</v>
      </c>
      <c r="Q592" s="274">
        <v>42</v>
      </c>
      <c r="R592" s="321">
        <v>84</v>
      </c>
      <c r="S592" s="321">
        <f t="shared" si="150"/>
        <v>105</v>
      </c>
      <c r="T592" s="321">
        <f t="shared" si="151"/>
        <v>105</v>
      </c>
      <c r="U592" s="321">
        <v>105</v>
      </c>
      <c r="V592" s="321">
        <v>105</v>
      </c>
      <c r="W592" s="321">
        <v>0.62</v>
      </c>
      <c r="X592" s="321">
        <v>0.97</v>
      </c>
      <c r="Y592" s="385">
        <v>1.04</v>
      </c>
      <c r="Z592" s="321">
        <f>'SKLOP A'!J409</f>
        <v>0</v>
      </c>
      <c r="AA592" s="321">
        <v>0.62</v>
      </c>
      <c r="AB592" s="321">
        <v>1.4</v>
      </c>
      <c r="AC592" s="321">
        <f t="shared" si="146"/>
        <v>0.87</v>
      </c>
      <c r="AD592" s="321">
        <v>1.1499999999999999</v>
      </c>
      <c r="AE592" s="321">
        <v>1.1154999999999999</v>
      </c>
      <c r="AF592" s="321">
        <v>1.1499999999999999</v>
      </c>
      <c r="AG592" s="321">
        <f t="shared" si="147"/>
        <v>1.196</v>
      </c>
      <c r="AH592" s="321">
        <f t="shared" si="148"/>
        <v>36.54</v>
      </c>
      <c r="AI592" s="332"/>
      <c r="AJ592" s="321">
        <f t="shared" si="154"/>
        <v>93.701999999999998</v>
      </c>
      <c r="AK592" s="332"/>
      <c r="AL592" s="464">
        <f t="shared" si="153"/>
        <v>125.58</v>
      </c>
      <c r="AM592" s="491"/>
      <c r="AN592" s="487">
        <v>40.74</v>
      </c>
      <c r="AO592" s="331"/>
      <c r="AP592" s="331">
        <v>87.36</v>
      </c>
      <c r="AQ592" s="331"/>
      <c r="AR592" s="475">
        <f t="shared" si="149"/>
        <v>0</v>
      </c>
      <c r="AS592" s="323"/>
      <c r="AT592" s="301"/>
      <c r="AU592" s="301"/>
      <c r="AV592" s="301"/>
      <c r="AW592" s="301"/>
    </row>
    <row r="593" spans="1:49" ht="14.45" customHeight="1" x14ac:dyDescent="0.2">
      <c r="A593" s="322">
        <v>592</v>
      </c>
      <c r="B593" s="255">
        <v>572</v>
      </c>
      <c r="C593" s="260">
        <v>411</v>
      </c>
      <c r="D593" s="260"/>
      <c r="E593" s="258"/>
      <c r="F593" s="259" t="s">
        <v>505</v>
      </c>
      <c r="G593" s="20">
        <v>41</v>
      </c>
      <c r="H593" s="47" t="s">
        <v>645</v>
      </c>
      <c r="I593" s="260">
        <v>3708</v>
      </c>
      <c r="J593" s="261" t="s">
        <v>528</v>
      </c>
      <c r="K593" s="322">
        <v>0</v>
      </c>
      <c r="L593" s="322">
        <f t="shared" si="152"/>
        <v>500004100</v>
      </c>
      <c r="M593" s="259" t="s">
        <v>745</v>
      </c>
      <c r="N593" s="317">
        <v>73</v>
      </c>
      <c r="O593" s="270" t="s">
        <v>9</v>
      </c>
      <c r="P593" s="259" t="s">
        <v>15</v>
      </c>
      <c r="Q593" s="274">
        <v>62</v>
      </c>
      <c r="R593" s="321">
        <v>124</v>
      </c>
      <c r="S593" s="321">
        <f t="shared" si="150"/>
        <v>155</v>
      </c>
      <c r="T593" s="321">
        <f t="shared" si="151"/>
        <v>155</v>
      </c>
      <c r="U593" s="321">
        <v>155</v>
      </c>
      <c r="V593" s="321">
        <v>155</v>
      </c>
      <c r="W593" s="321">
        <v>0.82</v>
      </c>
      <c r="X593" s="321">
        <v>1.29</v>
      </c>
      <c r="Y593" s="385">
        <v>1.38</v>
      </c>
      <c r="Z593" s="321">
        <f>'SKLOP A'!J410</f>
        <v>0</v>
      </c>
      <c r="AA593" s="321">
        <v>0.82</v>
      </c>
      <c r="AB593" s="321">
        <v>1.4</v>
      </c>
      <c r="AC593" s="321">
        <f t="shared" si="146"/>
        <v>1.1499999999999999</v>
      </c>
      <c r="AD593" s="321">
        <v>1.1499999999999999</v>
      </c>
      <c r="AE593" s="321">
        <v>1.4834999999999998</v>
      </c>
      <c r="AF593" s="321">
        <v>1.1499999999999999</v>
      </c>
      <c r="AG593" s="321">
        <f t="shared" si="147"/>
        <v>1.5869999999999997</v>
      </c>
      <c r="AH593" s="321">
        <f t="shared" si="148"/>
        <v>71.3</v>
      </c>
      <c r="AI593" s="332"/>
      <c r="AJ593" s="321">
        <f t="shared" si="154"/>
        <v>183.95399999999998</v>
      </c>
      <c r="AK593" s="332"/>
      <c r="AL593" s="464">
        <f t="shared" si="153"/>
        <v>245.98499999999996</v>
      </c>
      <c r="AM593" s="491"/>
      <c r="AN593" s="487">
        <v>79.98</v>
      </c>
      <c r="AO593" s="331"/>
      <c r="AP593" s="331">
        <v>171.11999999999998</v>
      </c>
      <c r="AQ593" s="331"/>
      <c r="AR593" s="475">
        <f t="shared" si="149"/>
        <v>0</v>
      </c>
      <c r="AS593" s="323"/>
      <c r="AT593" s="301"/>
      <c r="AU593" s="301"/>
      <c r="AV593" s="301"/>
      <c r="AW593" s="301"/>
    </row>
    <row r="594" spans="1:49" ht="14.45" customHeight="1" x14ac:dyDescent="0.2">
      <c r="A594" s="322">
        <v>593</v>
      </c>
      <c r="B594" s="255">
        <v>573</v>
      </c>
      <c r="C594" s="260">
        <v>412</v>
      </c>
      <c r="D594" s="260"/>
      <c r="E594" s="258"/>
      <c r="F594" s="259" t="s">
        <v>505</v>
      </c>
      <c r="G594" s="20">
        <v>41</v>
      </c>
      <c r="H594" s="47" t="s">
        <v>645</v>
      </c>
      <c r="I594" s="260">
        <v>3715</v>
      </c>
      <c r="J594" s="261" t="s">
        <v>529</v>
      </c>
      <c r="K594" s="322">
        <v>0</v>
      </c>
      <c r="L594" s="322">
        <f t="shared" si="152"/>
        <v>500004200</v>
      </c>
      <c r="M594" s="259" t="s">
        <v>746</v>
      </c>
      <c r="N594" s="317">
        <v>143</v>
      </c>
      <c r="O594" s="270" t="s">
        <v>9</v>
      </c>
      <c r="P594" s="259" t="s">
        <v>15</v>
      </c>
      <c r="Q594" s="274">
        <v>114</v>
      </c>
      <c r="R594" s="321">
        <v>228</v>
      </c>
      <c r="S594" s="321">
        <f t="shared" si="150"/>
        <v>285</v>
      </c>
      <c r="T594" s="321">
        <f t="shared" si="151"/>
        <v>285</v>
      </c>
      <c r="U594" s="321">
        <v>285</v>
      </c>
      <c r="V594" s="321">
        <v>285</v>
      </c>
      <c r="W594" s="321">
        <v>0.95</v>
      </c>
      <c r="X594" s="321">
        <v>1.49</v>
      </c>
      <c r="Y594" s="385">
        <v>1.59</v>
      </c>
      <c r="Z594" s="321">
        <f>'SKLOP A'!J411</f>
        <v>0</v>
      </c>
      <c r="AA594" s="321">
        <v>0.95</v>
      </c>
      <c r="AB594" s="321">
        <v>1.4</v>
      </c>
      <c r="AC594" s="321">
        <f t="shared" si="146"/>
        <v>1.33</v>
      </c>
      <c r="AD594" s="321">
        <v>1.1499999999999999</v>
      </c>
      <c r="AE594" s="321">
        <v>1.7134999999999998</v>
      </c>
      <c r="AF594" s="321">
        <v>1.1499999999999999</v>
      </c>
      <c r="AG594" s="321">
        <f t="shared" si="147"/>
        <v>1.8285</v>
      </c>
      <c r="AH594" s="321">
        <f t="shared" si="148"/>
        <v>151.62</v>
      </c>
      <c r="AI594" s="332"/>
      <c r="AJ594" s="321">
        <f t="shared" si="154"/>
        <v>390.67799999999994</v>
      </c>
      <c r="AK594" s="332"/>
      <c r="AL594" s="464">
        <f t="shared" si="153"/>
        <v>521.12250000000006</v>
      </c>
      <c r="AM594" s="491"/>
      <c r="AN594" s="487">
        <v>169.85999999999999</v>
      </c>
      <c r="AO594" s="331"/>
      <c r="AP594" s="331">
        <v>362.52000000000004</v>
      </c>
      <c r="AQ594" s="331"/>
      <c r="AR594" s="475">
        <f t="shared" si="149"/>
        <v>0</v>
      </c>
      <c r="AS594" s="323"/>
      <c r="AT594" s="301"/>
      <c r="AU594" s="301"/>
      <c r="AV594" s="301"/>
      <c r="AW594" s="301"/>
    </row>
    <row r="595" spans="1:49" ht="14.45" customHeight="1" x14ac:dyDescent="0.2">
      <c r="A595" s="322">
        <v>594</v>
      </c>
      <c r="B595" s="255">
        <v>574</v>
      </c>
      <c r="C595" s="260">
        <v>413</v>
      </c>
      <c r="D595" s="260"/>
      <c r="E595" s="258"/>
      <c r="F595" s="259" t="s">
        <v>505</v>
      </c>
      <c r="G595" s="20">
        <v>41</v>
      </c>
      <c r="H595" s="47" t="s">
        <v>645</v>
      </c>
      <c r="I595" s="260">
        <v>3709</v>
      </c>
      <c r="J595" s="261" t="s">
        <v>530</v>
      </c>
      <c r="K595" s="322">
        <v>0</v>
      </c>
      <c r="L595" s="322">
        <f t="shared" si="152"/>
        <v>500004300</v>
      </c>
      <c r="M595" s="259" t="s">
        <v>747</v>
      </c>
      <c r="N595" s="317">
        <v>27</v>
      </c>
      <c r="O595" s="270" t="s">
        <v>9</v>
      </c>
      <c r="P595" s="259" t="s">
        <v>15</v>
      </c>
      <c r="Q595" s="274">
        <v>5</v>
      </c>
      <c r="R595" s="321">
        <v>10</v>
      </c>
      <c r="S595" s="321">
        <f t="shared" si="150"/>
        <v>12.5</v>
      </c>
      <c r="T595" s="321">
        <f t="shared" si="151"/>
        <v>13</v>
      </c>
      <c r="U595" s="321">
        <v>13</v>
      </c>
      <c r="V595" s="321">
        <v>13</v>
      </c>
      <c r="W595" s="321">
        <v>1.22</v>
      </c>
      <c r="X595" s="321">
        <v>1.92</v>
      </c>
      <c r="Y595" s="385">
        <v>2.0499999999999998</v>
      </c>
      <c r="Z595" s="321">
        <f>'SKLOP A'!J412</f>
        <v>0</v>
      </c>
      <c r="AA595" s="321">
        <v>1.22</v>
      </c>
      <c r="AB595" s="321">
        <v>1.4</v>
      </c>
      <c r="AC595" s="321">
        <f t="shared" si="146"/>
        <v>1.71</v>
      </c>
      <c r="AD595" s="321">
        <v>1.1499999999999999</v>
      </c>
      <c r="AE595" s="321">
        <v>2.2079999999999997</v>
      </c>
      <c r="AF595" s="321">
        <v>1.1499999999999999</v>
      </c>
      <c r="AG595" s="321">
        <f t="shared" si="147"/>
        <v>2.3574999999999995</v>
      </c>
      <c r="AH595" s="321">
        <f t="shared" si="148"/>
        <v>8.5500000000000007</v>
      </c>
      <c r="AI595" s="332"/>
      <c r="AJ595" s="321">
        <f t="shared" si="154"/>
        <v>22.08</v>
      </c>
      <c r="AK595" s="332"/>
      <c r="AL595" s="464">
        <f t="shared" si="153"/>
        <v>30.647499999999994</v>
      </c>
      <c r="AM595" s="491"/>
      <c r="AN595" s="487">
        <v>9.6</v>
      </c>
      <c r="AO595" s="331"/>
      <c r="AP595" s="331">
        <v>20.5</v>
      </c>
      <c r="AQ595" s="331"/>
      <c r="AR595" s="475">
        <f t="shared" si="149"/>
        <v>0</v>
      </c>
      <c r="AS595" s="323"/>
      <c r="AT595" s="301"/>
      <c r="AU595" s="301"/>
      <c r="AV595" s="301"/>
      <c r="AW595" s="301"/>
    </row>
    <row r="596" spans="1:49" ht="14.45" customHeight="1" x14ac:dyDescent="0.2">
      <c r="A596" s="322">
        <v>595</v>
      </c>
      <c r="B596" s="255">
        <v>575</v>
      </c>
      <c r="C596" s="260">
        <v>414</v>
      </c>
      <c r="D596" s="260"/>
      <c r="E596" s="258"/>
      <c r="F596" s="259" t="s">
        <v>505</v>
      </c>
      <c r="G596" s="20">
        <v>41</v>
      </c>
      <c r="H596" s="47" t="s">
        <v>645</v>
      </c>
      <c r="I596" s="260">
        <v>3716</v>
      </c>
      <c r="J596" s="261" t="s">
        <v>531</v>
      </c>
      <c r="K596" s="322">
        <v>0</v>
      </c>
      <c r="L596" s="322">
        <f t="shared" si="152"/>
        <v>500004400</v>
      </c>
      <c r="M596" s="259" t="s">
        <v>748</v>
      </c>
      <c r="N596" s="317">
        <v>47</v>
      </c>
      <c r="O596" s="270" t="s">
        <v>9</v>
      </c>
      <c r="P596" s="259" t="s">
        <v>15</v>
      </c>
      <c r="Q596" s="274">
        <v>21</v>
      </c>
      <c r="R596" s="321">
        <v>42</v>
      </c>
      <c r="S596" s="321">
        <f t="shared" si="150"/>
        <v>52.5</v>
      </c>
      <c r="T596" s="321">
        <f t="shared" si="151"/>
        <v>53</v>
      </c>
      <c r="U596" s="321">
        <v>53</v>
      </c>
      <c r="V596" s="321">
        <v>53</v>
      </c>
      <c r="W596" s="321">
        <v>1.59</v>
      </c>
      <c r="X596" s="321">
        <v>2.5</v>
      </c>
      <c r="Y596" s="385">
        <v>2.67</v>
      </c>
      <c r="Z596" s="321">
        <f>'SKLOP A'!J413</f>
        <v>0</v>
      </c>
      <c r="AA596" s="321">
        <v>1.59</v>
      </c>
      <c r="AB596" s="321">
        <v>1.4</v>
      </c>
      <c r="AC596" s="321">
        <f t="shared" si="146"/>
        <v>2.23</v>
      </c>
      <c r="AD596" s="321">
        <v>1.1499999999999999</v>
      </c>
      <c r="AE596" s="321">
        <v>2.875</v>
      </c>
      <c r="AF596" s="321">
        <v>1.1499999999999999</v>
      </c>
      <c r="AG596" s="321">
        <f t="shared" si="147"/>
        <v>3.0704999999999996</v>
      </c>
      <c r="AH596" s="321">
        <f t="shared" si="148"/>
        <v>46.83</v>
      </c>
      <c r="AI596" s="332"/>
      <c r="AJ596" s="321">
        <f t="shared" si="154"/>
        <v>120.75</v>
      </c>
      <c r="AK596" s="332"/>
      <c r="AL596" s="464">
        <f t="shared" si="153"/>
        <v>162.73649999999998</v>
      </c>
      <c r="AM596" s="491"/>
      <c r="AN596" s="487">
        <v>52.5</v>
      </c>
      <c r="AO596" s="331"/>
      <c r="AP596" s="331">
        <v>112.14</v>
      </c>
      <c r="AQ596" s="331"/>
      <c r="AR596" s="475">
        <f t="shared" si="149"/>
        <v>0</v>
      </c>
      <c r="AS596" s="323"/>
      <c r="AT596" s="301"/>
      <c r="AU596" s="301"/>
      <c r="AV596" s="301"/>
      <c r="AW596" s="301"/>
    </row>
    <row r="597" spans="1:49" ht="14.45" customHeight="1" x14ac:dyDescent="0.2">
      <c r="A597" s="322">
        <v>596</v>
      </c>
      <c r="B597" s="255">
        <v>576</v>
      </c>
      <c r="C597" s="260">
        <v>415</v>
      </c>
      <c r="D597" s="260"/>
      <c r="E597" s="258"/>
      <c r="F597" s="259" t="s">
        <v>505</v>
      </c>
      <c r="G597" s="20">
        <v>41</v>
      </c>
      <c r="H597" s="47" t="s">
        <v>645</v>
      </c>
      <c r="I597" s="260">
        <v>3710</v>
      </c>
      <c r="J597" s="261" t="s">
        <v>532</v>
      </c>
      <c r="K597" s="322">
        <v>0</v>
      </c>
      <c r="L597" s="322">
        <f t="shared" si="152"/>
        <v>500004500</v>
      </c>
      <c r="M597" s="259" t="s">
        <v>749</v>
      </c>
      <c r="N597" s="317">
        <v>3</v>
      </c>
      <c r="O597" s="270" t="s">
        <v>9</v>
      </c>
      <c r="P597" s="259" t="s">
        <v>15</v>
      </c>
      <c r="Q597" s="274">
        <v>1</v>
      </c>
      <c r="R597" s="321">
        <v>2</v>
      </c>
      <c r="S597" s="321">
        <f t="shared" si="150"/>
        <v>2.5</v>
      </c>
      <c r="T597" s="321">
        <f t="shared" si="151"/>
        <v>3</v>
      </c>
      <c r="U597" s="321">
        <v>3</v>
      </c>
      <c r="V597" s="321">
        <v>3</v>
      </c>
      <c r="W597" s="321">
        <v>2.16</v>
      </c>
      <c r="X597" s="321">
        <v>3.39</v>
      </c>
      <c r="Y597" s="385">
        <v>3.57</v>
      </c>
      <c r="Z597" s="321">
        <f>'SKLOP A'!J414</f>
        <v>0</v>
      </c>
      <c r="AA597" s="321">
        <v>2.16</v>
      </c>
      <c r="AB597" s="321">
        <v>1.4</v>
      </c>
      <c r="AC597" s="321">
        <f t="shared" si="146"/>
        <v>3.02</v>
      </c>
      <c r="AD597" s="321">
        <v>1.1499999999999999</v>
      </c>
      <c r="AE597" s="321">
        <v>3.8984999999999999</v>
      </c>
      <c r="AF597" s="321">
        <v>1.1499999999999999</v>
      </c>
      <c r="AG597" s="321">
        <f t="shared" si="147"/>
        <v>4.1054999999999993</v>
      </c>
      <c r="AH597" s="321">
        <f t="shared" si="148"/>
        <v>3.02</v>
      </c>
      <c r="AI597" s="332"/>
      <c r="AJ597" s="321">
        <f t="shared" si="154"/>
        <v>7.7969999999999997</v>
      </c>
      <c r="AK597" s="332"/>
      <c r="AL597" s="464">
        <f t="shared" si="153"/>
        <v>12.316499999999998</v>
      </c>
      <c r="AM597" s="491"/>
      <c r="AN597" s="487">
        <v>3.39</v>
      </c>
      <c r="AO597" s="331"/>
      <c r="AP597" s="331">
        <v>7.14</v>
      </c>
      <c r="AQ597" s="331"/>
      <c r="AR597" s="475">
        <f t="shared" si="149"/>
        <v>0</v>
      </c>
      <c r="AS597" s="323"/>
      <c r="AT597" s="301"/>
      <c r="AU597" s="301"/>
      <c r="AV597" s="301"/>
      <c r="AW597" s="301"/>
    </row>
    <row r="598" spans="1:49" ht="14.45" customHeight="1" x14ac:dyDescent="0.2">
      <c r="A598" s="322">
        <v>597</v>
      </c>
      <c r="B598" s="255">
        <v>577</v>
      </c>
      <c r="C598" s="260">
        <v>416</v>
      </c>
      <c r="D598" s="260"/>
      <c r="E598" s="258"/>
      <c r="F598" s="259" t="s">
        <v>505</v>
      </c>
      <c r="G598" s="20">
        <v>41</v>
      </c>
      <c r="H598" s="47" t="s">
        <v>645</v>
      </c>
      <c r="I598" s="260">
        <v>3717</v>
      </c>
      <c r="J598" s="261" t="s">
        <v>533</v>
      </c>
      <c r="K598" s="322">
        <v>0</v>
      </c>
      <c r="L598" s="322">
        <f t="shared" si="152"/>
        <v>500004600</v>
      </c>
      <c r="M598" s="259" t="s">
        <v>750</v>
      </c>
      <c r="N598" s="317">
        <v>4</v>
      </c>
      <c r="O598" s="270" t="s">
        <v>9</v>
      </c>
      <c r="P598" s="259" t="s">
        <v>15</v>
      </c>
      <c r="Q598" s="274">
        <v>3</v>
      </c>
      <c r="R598" s="321">
        <v>6</v>
      </c>
      <c r="S598" s="321">
        <f t="shared" si="150"/>
        <v>7.5</v>
      </c>
      <c r="T598" s="321">
        <f t="shared" si="151"/>
        <v>8</v>
      </c>
      <c r="U598" s="321">
        <v>8</v>
      </c>
      <c r="V598" s="321">
        <v>8</v>
      </c>
      <c r="W598" s="321">
        <v>2.52</v>
      </c>
      <c r="X598" s="321">
        <v>3.94</v>
      </c>
      <c r="Y598" s="385">
        <v>4.1500000000000004</v>
      </c>
      <c r="Z598" s="321">
        <f>'SKLOP A'!J415</f>
        <v>0</v>
      </c>
      <c r="AA598" s="321">
        <v>2.52</v>
      </c>
      <c r="AB598" s="321">
        <v>1.4</v>
      </c>
      <c r="AC598" s="321">
        <f t="shared" ref="AC598:AC654" si="155">ROUND(W598*AB598,2)</f>
        <v>3.53</v>
      </c>
      <c r="AD598" s="321">
        <v>1.1499999999999999</v>
      </c>
      <c r="AE598" s="321">
        <v>4.5309999999999997</v>
      </c>
      <c r="AF598" s="321">
        <v>1.1499999999999999</v>
      </c>
      <c r="AG598" s="321">
        <f t="shared" ref="AG598:AG654" si="156">Y598*AF598</f>
        <v>4.7725</v>
      </c>
      <c r="AH598" s="321">
        <f t="shared" ref="AH598:AH654" si="157">Q598*AC598</f>
        <v>10.59</v>
      </c>
      <c r="AI598" s="332"/>
      <c r="AJ598" s="321">
        <f t="shared" si="154"/>
        <v>27.186</v>
      </c>
      <c r="AK598" s="332"/>
      <c r="AL598" s="464">
        <f t="shared" si="153"/>
        <v>38.18</v>
      </c>
      <c r="AM598" s="491"/>
      <c r="AN598" s="487">
        <v>11.82</v>
      </c>
      <c r="AO598" s="331"/>
      <c r="AP598" s="331">
        <v>24.900000000000002</v>
      </c>
      <c r="AQ598" s="331"/>
      <c r="AR598" s="475">
        <f t="shared" ref="AR598:AR654" si="158">V598*Z598</f>
        <v>0</v>
      </c>
      <c r="AS598" s="323"/>
      <c r="AT598" s="301"/>
      <c r="AU598" s="301"/>
      <c r="AV598" s="301"/>
      <c r="AW598" s="301"/>
    </row>
    <row r="599" spans="1:49" ht="14.45" customHeight="1" x14ac:dyDescent="0.2">
      <c r="A599" s="322">
        <v>598</v>
      </c>
      <c r="B599" s="255">
        <v>578</v>
      </c>
      <c r="C599" s="260">
        <v>417</v>
      </c>
      <c r="D599" s="260"/>
      <c r="E599" s="258"/>
      <c r="F599" s="259" t="s">
        <v>505</v>
      </c>
      <c r="G599" s="20">
        <v>41</v>
      </c>
      <c r="H599" s="47" t="s">
        <v>645</v>
      </c>
      <c r="I599" s="260">
        <v>3711</v>
      </c>
      <c r="J599" s="261" t="s">
        <v>534</v>
      </c>
      <c r="K599" s="322">
        <v>0</v>
      </c>
      <c r="L599" s="322">
        <f t="shared" si="152"/>
        <v>500004700</v>
      </c>
      <c r="M599" s="259" t="s">
        <v>751</v>
      </c>
      <c r="N599" s="317">
        <v>2</v>
      </c>
      <c r="O599" s="270" t="s">
        <v>9</v>
      </c>
      <c r="P599" s="259" t="s">
        <v>15</v>
      </c>
      <c r="Q599" s="274">
        <v>1</v>
      </c>
      <c r="R599" s="321">
        <v>2</v>
      </c>
      <c r="S599" s="321">
        <f t="shared" ref="S599:S654" si="159">R599+Q599/2</f>
        <v>2.5</v>
      </c>
      <c r="T599" s="321">
        <f t="shared" ref="T599:T654" si="160">ROUND(S599,0)</f>
        <v>3</v>
      </c>
      <c r="U599" s="321">
        <v>3</v>
      </c>
      <c r="V599" s="321">
        <v>3</v>
      </c>
      <c r="W599" s="321">
        <v>3.47</v>
      </c>
      <c r="X599" s="321">
        <v>5.43</v>
      </c>
      <c r="Y599" s="385">
        <v>5.72</v>
      </c>
      <c r="Z599" s="321">
        <f>'SKLOP A'!J416</f>
        <v>0</v>
      </c>
      <c r="AA599" s="321">
        <v>3.47</v>
      </c>
      <c r="AB599" s="321">
        <v>1.4</v>
      </c>
      <c r="AC599" s="321">
        <f t="shared" si="155"/>
        <v>4.8600000000000003</v>
      </c>
      <c r="AD599" s="321">
        <v>1.1499999999999999</v>
      </c>
      <c r="AE599" s="321">
        <v>6.2444999999999995</v>
      </c>
      <c r="AF599" s="321">
        <v>1.1499999999999999</v>
      </c>
      <c r="AG599" s="321">
        <f t="shared" si="156"/>
        <v>6.5779999999999994</v>
      </c>
      <c r="AH599" s="321">
        <f t="shared" si="157"/>
        <v>4.8600000000000003</v>
      </c>
      <c r="AI599" s="332"/>
      <c r="AJ599" s="321">
        <f t="shared" si="154"/>
        <v>12.488999999999999</v>
      </c>
      <c r="AK599" s="332"/>
      <c r="AL599" s="464">
        <f t="shared" si="153"/>
        <v>19.733999999999998</v>
      </c>
      <c r="AM599" s="491"/>
      <c r="AN599" s="487">
        <v>5.43</v>
      </c>
      <c r="AO599" s="331"/>
      <c r="AP599" s="331">
        <v>11.44</v>
      </c>
      <c r="AQ599" s="331"/>
      <c r="AR599" s="475">
        <f t="shared" si="158"/>
        <v>0</v>
      </c>
      <c r="AS599" s="323"/>
      <c r="AT599" s="301"/>
      <c r="AU599" s="301"/>
      <c r="AV599" s="301"/>
      <c r="AW599" s="301"/>
    </row>
    <row r="600" spans="1:49" ht="14.45" customHeight="1" x14ac:dyDescent="0.2">
      <c r="A600" s="322">
        <v>599</v>
      </c>
      <c r="B600" s="255">
        <v>579</v>
      </c>
      <c r="C600" s="260">
        <v>418</v>
      </c>
      <c r="D600" s="260"/>
      <c r="E600" s="258"/>
      <c r="F600" s="259" t="s">
        <v>505</v>
      </c>
      <c r="G600" s="20">
        <v>41</v>
      </c>
      <c r="H600" s="47" t="s">
        <v>645</v>
      </c>
      <c r="I600" s="260">
        <v>3012</v>
      </c>
      <c r="J600" s="261" t="s">
        <v>535</v>
      </c>
      <c r="K600" s="322">
        <v>0</v>
      </c>
      <c r="L600" s="322">
        <f t="shared" si="152"/>
        <v>500004800</v>
      </c>
      <c r="M600" s="259" t="s">
        <v>752</v>
      </c>
      <c r="N600" s="317">
        <v>1</v>
      </c>
      <c r="O600" s="270" t="s">
        <v>9</v>
      </c>
      <c r="P600" s="259" t="s">
        <v>15</v>
      </c>
      <c r="Q600" s="274">
        <v>10</v>
      </c>
      <c r="R600" s="321">
        <v>20</v>
      </c>
      <c r="S600" s="321">
        <f t="shared" si="159"/>
        <v>25</v>
      </c>
      <c r="T600" s="321">
        <f t="shared" si="160"/>
        <v>25</v>
      </c>
      <c r="U600" s="321">
        <v>25</v>
      </c>
      <c r="V600" s="321">
        <v>25</v>
      </c>
      <c r="W600" s="321">
        <v>3.76</v>
      </c>
      <c r="X600" s="321">
        <v>5.88</v>
      </c>
      <c r="Y600" s="385">
        <v>6.21</v>
      </c>
      <c r="Z600" s="321">
        <f>'SKLOP A'!J417</f>
        <v>0</v>
      </c>
      <c r="AA600" s="321">
        <v>3.76</v>
      </c>
      <c r="AB600" s="321">
        <v>1.4</v>
      </c>
      <c r="AC600" s="321">
        <f t="shared" si="155"/>
        <v>5.26</v>
      </c>
      <c r="AD600" s="321">
        <v>1.1499999999999999</v>
      </c>
      <c r="AE600" s="321">
        <v>6.7619999999999996</v>
      </c>
      <c r="AF600" s="321">
        <v>1.1499999999999999</v>
      </c>
      <c r="AG600" s="321">
        <f t="shared" si="156"/>
        <v>7.1414999999999997</v>
      </c>
      <c r="AH600" s="321">
        <f t="shared" si="157"/>
        <v>52.599999999999994</v>
      </c>
      <c r="AI600" s="332"/>
      <c r="AJ600" s="321">
        <f t="shared" si="154"/>
        <v>135.23999999999998</v>
      </c>
      <c r="AK600" s="332"/>
      <c r="AL600" s="464">
        <f t="shared" si="153"/>
        <v>178.53749999999999</v>
      </c>
      <c r="AM600" s="491"/>
      <c r="AN600" s="487">
        <v>58.8</v>
      </c>
      <c r="AO600" s="331"/>
      <c r="AP600" s="331">
        <v>124.2</v>
      </c>
      <c r="AQ600" s="331"/>
      <c r="AR600" s="475">
        <f t="shared" si="158"/>
        <v>0</v>
      </c>
      <c r="AS600" s="323"/>
      <c r="AT600" s="301"/>
      <c r="AU600" s="301"/>
      <c r="AV600" s="301"/>
      <c r="AW600" s="301"/>
    </row>
    <row r="601" spans="1:49" ht="14.45" customHeight="1" x14ac:dyDescent="0.2">
      <c r="A601" s="322">
        <v>600</v>
      </c>
      <c r="B601" s="255">
        <v>580</v>
      </c>
      <c r="C601" s="260">
        <v>419</v>
      </c>
      <c r="D601" s="260"/>
      <c r="E601" s="258"/>
      <c r="F601" s="259" t="s">
        <v>505</v>
      </c>
      <c r="G601" s="20">
        <v>41</v>
      </c>
      <c r="H601" s="47" t="s">
        <v>645</v>
      </c>
      <c r="I601" s="260">
        <v>3712</v>
      </c>
      <c r="J601" s="261" t="s">
        <v>536</v>
      </c>
      <c r="K601" s="322">
        <v>0</v>
      </c>
      <c r="L601" s="322">
        <f t="shared" si="152"/>
        <v>500004900</v>
      </c>
      <c r="M601" s="259" t="s">
        <v>753</v>
      </c>
      <c r="N601" s="317">
        <v>1</v>
      </c>
      <c r="O601" s="270" t="s">
        <v>9</v>
      </c>
      <c r="P601" s="259" t="s">
        <v>15</v>
      </c>
      <c r="Q601" s="274">
        <v>1</v>
      </c>
      <c r="R601" s="321">
        <v>2</v>
      </c>
      <c r="S601" s="321">
        <f t="shared" si="159"/>
        <v>2.5</v>
      </c>
      <c r="T601" s="321">
        <f t="shared" si="160"/>
        <v>3</v>
      </c>
      <c r="U601" s="321">
        <v>3</v>
      </c>
      <c r="V601" s="321">
        <v>3</v>
      </c>
      <c r="W601" s="321">
        <v>4.0599999999999996</v>
      </c>
      <c r="X601" s="321">
        <v>6.35</v>
      </c>
      <c r="Y601" s="385">
        <v>6.58</v>
      </c>
      <c r="Z601" s="321">
        <f>'SKLOP A'!J418</f>
        <v>0</v>
      </c>
      <c r="AA601" s="321">
        <v>4.0599999999999996</v>
      </c>
      <c r="AB601" s="321">
        <v>1.4</v>
      </c>
      <c r="AC601" s="321">
        <f t="shared" si="155"/>
        <v>5.68</v>
      </c>
      <c r="AD601" s="321">
        <v>1.1499999999999999</v>
      </c>
      <c r="AE601" s="321">
        <v>7.3024999999999993</v>
      </c>
      <c r="AF601" s="321">
        <v>1.1499999999999999</v>
      </c>
      <c r="AG601" s="321">
        <f t="shared" si="156"/>
        <v>7.5669999999999993</v>
      </c>
      <c r="AH601" s="321">
        <f t="shared" si="157"/>
        <v>5.68</v>
      </c>
      <c r="AI601" s="332"/>
      <c r="AJ601" s="321">
        <f t="shared" si="154"/>
        <v>14.604999999999999</v>
      </c>
      <c r="AK601" s="332"/>
      <c r="AL601" s="464">
        <f t="shared" si="153"/>
        <v>22.700999999999997</v>
      </c>
      <c r="AM601" s="491"/>
      <c r="AN601" s="487">
        <v>6.35</v>
      </c>
      <c r="AO601" s="331"/>
      <c r="AP601" s="331">
        <v>13.16</v>
      </c>
      <c r="AQ601" s="331"/>
      <c r="AR601" s="475">
        <f t="shared" si="158"/>
        <v>0</v>
      </c>
      <c r="AS601" s="323"/>
      <c r="AT601" s="301"/>
      <c r="AU601" s="301"/>
      <c r="AV601" s="301"/>
      <c r="AW601" s="301"/>
    </row>
    <row r="602" spans="1:49" ht="14.45" customHeight="1" x14ac:dyDescent="0.2">
      <c r="A602" s="322">
        <v>601</v>
      </c>
      <c r="B602" s="255">
        <v>581</v>
      </c>
      <c r="C602" s="260">
        <v>420</v>
      </c>
      <c r="D602" s="260"/>
      <c r="E602" s="258"/>
      <c r="F602" s="259" t="s">
        <v>505</v>
      </c>
      <c r="G602" s="20">
        <v>41</v>
      </c>
      <c r="H602" s="47" t="s">
        <v>645</v>
      </c>
      <c r="I602" s="260">
        <v>3934</v>
      </c>
      <c r="J602" s="261" t="s">
        <v>537</v>
      </c>
      <c r="K602" s="322">
        <v>0</v>
      </c>
      <c r="L602" s="322">
        <f t="shared" si="152"/>
        <v>500005100</v>
      </c>
      <c r="M602" s="259" t="s">
        <v>754</v>
      </c>
      <c r="N602" s="317">
        <v>7</v>
      </c>
      <c r="O602" s="270" t="s">
        <v>9</v>
      </c>
      <c r="P602" s="259" t="s">
        <v>15</v>
      </c>
      <c r="Q602" s="274">
        <v>3</v>
      </c>
      <c r="R602" s="321">
        <v>6</v>
      </c>
      <c r="S602" s="321">
        <f t="shared" si="159"/>
        <v>7.5</v>
      </c>
      <c r="T602" s="321">
        <f t="shared" si="160"/>
        <v>8</v>
      </c>
      <c r="U602" s="321">
        <v>8</v>
      </c>
      <c r="V602" s="321">
        <v>8</v>
      </c>
      <c r="W602" s="321">
        <v>4.96</v>
      </c>
      <c r="X602" s="321">
        <v>7.77</v>
      </c>
      <c r="Y602" s="385">
        <v>8.0500000000000007</v>
      </c>
      <c r="Z602" s="321">
        <f>'SKLOP A'!J419</f>
        <v>0</v>
      </c>
      <c r="AA602" s="321">
        <v>4.96</v>
      </c>
      <c r="AB602" s="321">
        <v>1.4</v>
      </c>
      <c r="AC602" s="321">
        <f t="shared" si="155"/>
        <v>6.94</v>
      </c>
      <c r="AD602" s="321">
        <v>1.1499999999999999</v>
      </c>
      <c r="AE602" s="321">
        <v>8.9354999999999993</v>
      </c>
      <c r="AF602" s="321">
        <v>1.1499999999999999</v>
      </c>
      <c r="AG602" s="321">
        <f t="shared" si="156"/>
        <v>9.2575000000000003</v>
      </c>
      <c r="AH602" s="321">
        <f t="shared" si="157"/>
        <v>20.82</v>
      </c>
      <c r="AI602" s="332"/>
      <c r="AJ602" s="321">
        <f t="shared" si="154"/>
        <v>53.613</v>
      </c>
      <c r="AK602" s="332"/>
      <c r="AL602" s="464">
        <f t="shared" si="153"/>
        <v>74.06</v>
      </c>
      <c r="AM602" s="491"/>
      <c r="AN602" s="487">
        <v>23.31</v>
      </c>
      <c r="AO602" s="331"/>
      <c r="AP602" s="331">
        <v>48.300000000000004</v>
      </c>
      <c r="AQ602" s="331"/>
      <c r="AR602" s="475">
        <f t="shared" si="158"/>
        <v>0</v>
      </c>
      <c r="AS602" s="323"/>
      <c r="AT602" s="301"/>
      <c r="AU602" s="301"/>
      <c r="AV602" s="301"/>
      <c r="AW602" s="301"/>
    </row>
    <row r="603" spans="1:49" ht="14.45" customHeight="1" x14ac:dyDescent="0.2">
      <c r="A603" s="322">
        <v>602</v>
      </c>
      <c r="B603" s="255">
        <v>582</v>
      </c>
      <c r="C603" s="260">
        <v>421</v>
      </c>
      <c r="D603" s="260"/>
      <c r="E603" s="258"/>
      <c r="F603" s="259" t="s">
        <v>505</v>
      </c>
      <c r="G603" s="20">
        <v>41</v>
      </c>
      <c r="H603" s="47" t="s">
        <v>645</v>
      </c>
      <c r="I603" s="260">
        <v>3541</v>
      </c>
      <c r="J603" s="261" t="s">
        <v>538</v>
      </c>
      <c r="K603" s="322">
        <v>0</v>
      </c>
      <c r="L603" s="322">
        <f t="shared" si="152"/>
        <v>500005300</v>
      </c>
      <c r="M603" s="259" t="s">
        <v>755</v>
      </c>
      <c r="N603" s="317">
        <v>183</v>
      </c>
      <c r="O603" s="270" t="s">
        <v>9</v>
      </c>
      <c r="P603" s="259" t="s">
        <v>15</v>
      </c>
      <c r="Q603" s="274">
        <v>95</v>
      </c>
      <c r="R603" s="321">
        <v>190</v>
      </c>
      <c r="S603" s="321">
        <f t="shared" si="159"/>
        <v>237.5</v>
      </c>
      <c r="T603" s="321">
        <f t="shared" si="160"/>
        <v>238</v>
      </c>
      <c r="U603" s="321">
        <v>238</v>
      </c>
      <c r="V603" s="321">
        <v>238</v>
      </c>
      <c r="W603" s="321">
        <v>0.55000000000000004</v>
      </c>
      <c r="X603" s="321">
        <v>0.86</v>
      </c>
      <c r="Y603" s="385">
        <v>0.92</v>
      </c>
      <c r="Z603" s="321">
        <f>'SKLOP A'!J420</f>
        <v>0</v>
      </c>
      <c r="AA603" s="321">
        <v>0.55000000000000004</v>
      </c>
      <c r="AB603" s="321">
        <v>1.4</v>
      </c>
      <c r="AC603" s="321">
        <f t="shared" si="155"/>
        <v>0.77</v>
      </c>
      <c r="AD603" s="321">
        <v>1.1499999999999999</v>
      </c>
      <c r="AE603" s="321">
        <v>0.98899999999999988</v>
      </c>
      <c r="AF603" s="321">
        <v>1.1499999999999999</v>
      </c>
      <c r="AG603" s="321">
        <f t="shared" si="156"/>
        <v>1.0580000000000001</v>
      </c>
      <c r="AH603" s="321">
        <f t="shared" si="157"/>
        <v>73.150000000000006</v>
      </c>
      <c r="AI603" s="332"/>
      <c r="AJ603" s="321">
        <f t="shared" si="154"/>
        <v>187.90999999999997</v>
      </c>
      <c r="AK603" s="332"/>
      <c r="AL603" s="464">
        <f t="shared" si="153"/>
        <v>251.804</v>
      </c>
      <c r="AM603" s="491"/>
      <c r="AN603" s="487">
        <v>81.7</v>
      </c>
      <c r="AO603" s="331"/>
      <c r="AP603" s="331">
        <v>174.8</v>
      </c>
      <c r="AQ603" s="331"/>
      <c r="AR603" s="475">
        <f t="shared" si="158"/>
        <v>0</v>
      </c>
      <c r="AS603" s="323"/>
      <c r="AT603" s="301"/>
      <c r="AU603" s="301"/>
      <c r="AV603" s="301"/>
      <c r="AW603" s="301"/>
    </row>
    <row r="604" spans="1:49" ht="14.45" customHeight="1" x14ac:dyDescent="0.2">
      <c r="A604" s="322">
        <v>603</v>
      </c>
      <c r="B604" s="255">
        <v>583</v>
      </c>
      <c r="C604" s="260">
        <v>422</v>
      </c>
      <c r="D604" s="260"/>
      <c r="E604" s="258"/>
      <c r="F604" s="259" t="s">
        <v>505</v>
      </c>
      <c r="G604" s="20">
        <v>41</v>
      </c>
      <c r="H604" s="47" t="s">
        <v>645</v>
      </c>
      <c r="I604" s="260">
        <v>3542</v>
      </c>
      <c r="J604" s="261" t="s">
        <v>539</v>
      </c>
      <c r="K604" s="322">
        <v>0</v>
      </c>
      <c r="L604" s="322">
        <f t="shared" si="152"/>
        <v>500005400</v>
      </c>
      <c r="M604" s="259" t="s">
        <v>756</v>
      </c>
      <c r="N604" s="317">
        <v>375</v>
      </c>
      <c r="O604" s="270" t="s">
        <v>9</v>
      </c>
      <c r="P604" s="259" t="s">
        <v>15</v>
      </c>
      <c r="Q604" s="274">
        <v>293</v>
      </c>
      <c r="R604" s="321">
        <v>586</v>
      </c>
      <c r="S604" s="321">
        <f t="shared" si="159"/>
        <v>732.5</v>
      </c>
      <c r="T604" s="321">
        <f t="shared" si="160"/>
        <v>733</v>
      </c>
      <c r="U604" s="321">
        <v>733</v>
      </c>
      <c r="V604" s="321">
        <v>733</v>
      </c>
      <c r="W604" s="321">
        <v>0.7</v>
      </c>
      <c r="X604" s="321">
        <v>1.1000000000000001</v>
      </c>
      <c r="Y604" s="385">
        <v>1.17</v>
      </c>
      <c r="Z604" s="321">
        <f>'SKLOP A'!J421</f>
        <v>0</v>
      </c>
      <c r="AA604" s="321">
        <v>0.7</v>
      </c>
      <c r="AB604" s="321">
        <v>1.4</v>
      </c>
      <c r="AC604" s="321">
        <f t="shared" si="155"/>
        <v>0.98</v>
      </c>
      <c r="AD604" s="321">
        <v>1.1499999999999999</v>
      </c>
      <c r="AE604" s="321">
        <v>1.2649999999999999</v>
      </c>
      <c r="AF604" s="321">
        <v>1.1499999999999999</v>
      </c>
      <c r="AG604" s="321">
        <f t="shared" si="156"/>
        <v>1.3454999999999999</v>
      </c>
      <c r="AH604" s="321">
        <f t="shared" si="157"/>
        <v>287.14</v>
      </c>
      <c r="AI604" s="332"/>
      <c r="AJ604" s="321">
        <f t="shared" si="154"/>
        <v>741.29</v>
      </c>
      <c r="AK604" s="332"/>
      <c r="AL604" s="464">
        <f t="shared" si="153"/>
        <v>986.25149999999996</v>
      </c>
      <c r="AM604" s="491"/>
      <c r="AN604" s="487">
        <v>322.3</v>
      </c>
      <c r="AO604" s="331"/>
      <c r="AP604" s="331">
        <v>685.62</v>
      </c>
      <c r="AQ604" s="331"/>
      <c r="AR604" s="475">
        <f t="shared" si="158"/>
        <v>0</v>
      </c>
      <c r="AS604" s="323"/>
      <c r="AT604" s="301"/>
      <c r="AU604" s="301"/>
      <c r="AV604" s="301"/>
      <c r="AW604" s="301"/>
    </row>
    <row r="605" spans="1:49" ht="14.45" customHeight="1" x14ac:dyDescent="0.2">
      <c r="A605" s="322">
        <v>604</v>
      </c>
      <c r="B605" s="255">
        <v>584</v>
      </c>
      <c r="C605" s="260">
        <v>423</v>
      </c>
      <c r="D605" s="260"/>
      <c r="E605" s="258"/>
      <c r="F605" s="259" t="s">
        <v>505</v>
      </c>
      <c r="G605" s="20">
        <v>41</v>
      </c>
      <c r="H605" s="47" t="s">
        <v>645</v>
      </c>
      <c r="I605" s="260">
        <v>3543</v>
      </c>
      <c r="J605" s="261" t="s">
        <v>540</v>
      </c>
      <c r="K605" s="322">
        <v>0</v>
      </c>
      <c r="L605" s="322">
        <f t="shared" si="152"/>
        <v>500005600</v>
      </c>
      <c r="M605" s="259" t="s">
        <v>757</v>
      </c>
      <c r="N605" s="317">
        <v>100</v>
      </c>
      <c r="O605" s="270" t="s">
        <v>9</v>
      </c>
      <c r="P605" s="259" t="s">
        <v>15</v>
      </c>
      <c r="Q605" s="274">
        <v>61</v>
      </c>
      <c r="R605" s="321">
        <v>122</v>
      </c>
      <c r="S605" s="321">
        <f t="shared" si="159"/>
        <v>152.5</v>
      </c>
      <c r="T605" s="321">
        <f t="shared" si="160"/>
        <v>153</v>
      </c>
      <c r="U605" s="321">
        <v>153</v>
      </c>
      <c r="V605" s="321">
        <v>153</v>
      </c>
      <c r="W605" s="321">
        <v>1</v>
      </c>
      <c r="X605" s="321">
        <v>1.57</v>
      </c>
      <c r="Y605" s="385">
        <v>1.67</v>
      </c>
      <c r="Z605" s="321">
        <f>'SKLOP A'!J422</f>
        <v>0</v>
      </c>
      <c r="AA605" s="321">
        <v>1</v>
      </c>
      <c r="AB605" s="321">
        <v>1.4</v>
      </c>
      <c r="AC605" s="321">
        <f t="shared" si="155"/>
        <v>1.4</v>
      </c>
      <c r="AD605" s="321">
        <v>1.1499999999999999</v>
      </c>
      <c r="AE605" s="321">
        <v>1.8054999999999999</v>
      </c>
      <c r="AF605" s="321">
        <v>1.1499999999999999</v>
      </c>
      <c r="AG605" s="321">
        <f t="shared" si="156"/>
        <v>1.9204999999999999</v>
      </c>
      <c r="AH605" s="321">
        <f t="shared" si="157"/>
        <v>85.399999999999991</v>
      </c>
      <c r="AI605" s="332"/>
      <c r="AJ605" s="321">
        <f t="shared" si="154"/>
        <v>220.27099999999999</v>
      </c>
      <c r="AK605" s="332"/>
      <c r="AL605" s="464">
        <f t="shared" si="153"/>
        <v>293.8365</v>
      </c>
      <c r="AM605" s="491"/>
      <c r="AN605" s="487">
        <v>95.77000000000001</v>
      </c>
      <c r="AO605" s="331"/>
      <c r="AP605" s="331">
        <v>203.73999999999998</v>
      </c>
      <c r="AQ605" s="331"/>
      <c r="AR605" s="475">
        <f t="shared" si="158"/>
        <v>0</v>
      </c>
      <c r="AS605" s="323"/>
      <c r="AT605" s="301"/>
      <c r="AU605" s="301"/>
      <c r="AV605" s="301"/>
      <c r="AW605" s="301"/>
    </row>
    <row r="606" spans="1:49" ht="14.45" customHeight="1" x14ac:dyDescent="0.2">
      <c r="A606" s="322">
        <v>605</v>
      </c>
      <c r="B606" s="255">
        <v>585</v>
      </c>
      <c r="C606" s="260">
        <v>424</v>
      </c>
      <c r="D606" s="260"/>
      <c r="E606" s="258"/>
      <c r="F606" s="259" t="s">
        <v>505</v>
      </c>
      <c r="G606" s="20">
        <v>41</v>
      </c>
      <c r="H606" s="47" t="s">
        <v>645</v>
      </c>
      <c r="I606" s="260">
        <v>3544</v>
      </c>
      <c r="J606" s="261" t="s">
        <v>541</v>
      </c>
      <c r="K606" s="322">
        <v>0</v>
      </c>
      <c r="L606" s="322">
        <f t="shared" si="152"/>
        <v>500005800</v>
      </c>
      <c r="M606" s="259" t="s">
        <v>758</v>
      </c>
      <c r="N606" s="317">
        <v>22</v>
      </c>
      <c r="O606" s="270" t="s">
        <v>9</v>
      </c>
      <c r="P606" s="259" t="s">
        <v>15</v>
      </c>
      <c r="Q606" s="274">
        <v>11</v>
      </c>
      <c r="R606" s="321">
        <v>22</v>
      </c>
      <c r="S606" s="321">
        <f t="shared" si="159"/>
        <v>27.5</v>
      </c>
      <c r="T606" s="321">
        <f t="shared" si="160"/>
        <v>28</v>
      </c>
      <c r="U606" s="321">
        <v>28</v>
      </c>
      <c r="V606" s="321">
        <v>28</v>
      </c>
      <c r="W606" s="321">
        <v>1.6</v>
      </c>
      <c r="X606" s="321">
        <v>2.4900000000000002</v>
      </c>
      <c r="Y606" s="385">
        <v>2.63</v>
      </c>
      <c r="Z606" s="321">
        <f>'SKLOP A'!J423</f>
        <v>0</v>
      </c>
      <c r="AA606" s="321">
        <v>1.6</v>
      </c>
      <c r="AB606" s="321">
        <v>1.4</v>
      </c>
      <c r="AC606" s="321">
        <f t="shared" si="155"/>
        <v>2.2400000000000002</v>
      </c>
      <c r="AD606" s="321">
        <v>1.1499999999999999</v>
      </c>
      <c r="AE606" s="321">
        <v>2.8635000000000002</v>
      </c>
      <c r="AF606" s="321">
        <v>1.1499999999999999</v>
      </c>
      <c r="AG606" s="321">
        <f t="shared" si="156"/>
        <v>3.0244999999999997</v>
      </c>
      <c r="AH606" s="321">
        <f t="shared" si="157"/>
        <v>24.64</v>
      </c>
      <c r="AI606" s="332"/>
      <c r="AJ606" s="321">
        <f t="shared" si="154"/>
        <v>62.997</v>
      </c>
      <c r="AK606" s="332"/>
      <c r="AL606" s="464">
        <f t="shared" si="153"/>
        <v>84.685999999999993</v>
      </c>
      <c r="AM606" s="491"/>
      <c r="AN606" s="487">
        <v>27.39</v>
      </c>
      <c r="AO606" s="331"/>
      <c r="AP606" s="331">
        <v>57.86</v>
      </c>
      <c r="AQ606" s="331"/>
      <c r="AR606" s="475">
        <f t="shared" si="158"/>
        <v>0</v>
      </c>
      <c r="AS606" s="323"/>
      <c r="AT606" s="301"/>
      <c r="AU606" s="301"/>
      <c r="AV606" s="301"/>
      <c r="AW606" s="301"/>
    </row>
    <row r="607" spans="1:49" ht="14.45" customHeight="1" x14ac:dyDescent="0.2">
      <c r="A607" s="322">
        <v>606</v>
      </c>
      <c r="B607" s="255">
        <v>586</v>
      </c>
      <c r="C607" s="260">
        <v>425</v>
      </c>
      <c r="D607" s="260"/>
      <c r="E607" s="258"/>
      <c r="F607" s="259" t="s">
        <v>505</v>
      </c>
      <c r="G607" s="20">
        <v>41</v>
      </c>
      <c r="H607" s="47" t="s">
        <v>645</v>
      </c>
      <c r="I607" s="260">
        <v>3545</v>
      </c>
      <c r="J607" s="261" t="s">
        <v>542</v>
      </c>
      <c r="K607" s="322">
        <v>0</v>
      </c>
      <c r="L607" s="322">
        <f t="shared" si="152"/>
        <v>500006000</v>
      </c>
      <c r="M607" s="259" t="s">
        <v>759</v>
      </c>
      <c r="N607" s="317">
        <v>11</v>
      </c>
      <c r="O607" s="270" t="s">
        <v>9</v>
      </c>
      <c r="P607" s="259" t="s">
        <v>15</v>
      </c>
      <c r="Q607" s="274">
        <v>20</v>
      </c>
      <c r="R607" s="321">
        <v>40</v>
      </c>
      <c r="S607" s="321">
        <f t="shared" si="159"/>
        <v>50</v>
      </c>
      <c r="T607" s="321">
        <f t="shared" si="160"/>
        <v>50</v>
      </c>
      <c r="U607" s="321">
        <v>50</v>
      </c>
      <c r="V607" s="321">
        <v>50</v>
      </c>
      <c r="W607" s="321">
        <v>1.85</v>
      </c>
      <c r="X607" s="321">
        <v>2.9</v>
      </c>
      <c r="Y607" s="385">
        <v>3.05</v>
      </c>
      <c r="Z607" s="321">
        <f>'SKLOP A'!J424</f>
        <v>0</v>
      </c>
      <c r="AA607" s="321">
        <v>1.85</v>
      </c>
      <c r="AB607" s="321">
        <v>1.4</v>
      </c>
      <c r="AC607" s="321">
        <f t="shared" si="155"/>
        <v>2.59</v>
      </c>
      <c r="AD607" s="321">
        <v>1.1499999999999999</v>
      </c>
      <c r="AE607" s="321">
        <v>3.3349999999999995</v>
      </c>
      <c r="AF607" s="321">
        <v>1.1499999999999999</v>
      </c>
      <c r="AG607" s="321">
        <f t="shared" si="156"/>
        <v>3.5074999999999994</v>
      </c>
      <c r="AH607" s="321">
        <f t="shared" si="157"/>
        <v>51.8</v>
      </c>
      <c r="AI607" s="332"/>
      <c r="AJ607" s="321">
        <f t="shared" si="154"/>
        <v>133.39999999999998</v>
      </c>
      <c r="AK607" s="332"/>
      <c r="AL607" s="464">
        <f t="shared" si="153"/>
        <v>175.37499999999997</v>
      </c>
      <c r="AM607" s="491"/>
      <c r="AN607" s="487">
        <v>58</v>
      </c>
      <c r="AO607" s="331"/>
      <c r="AP607" s="331">
        <v>122</v>
      </c>
      <c r="AQ607" s="331"/>
      <c r="AR607" s="475">
        <f t="shared" si="158"/>
        <v>0</v>
      </c>
      <c r="AS607" s="323"/>
      <c r="AT607" s="301"/>
      <c r="AU607" s="301"/>
      <c r="AV607" s="301"/>
      <c r="AW607" s="301"/>
    </row>
    <row r="608" spans="1:49" ht="14.45" customHeight="1" x14ac:dyDescent="0.2">
      <c r="A608" s="322">
        <v>607</v>
      </c>
      <c r="B608" s="255">
        <v>587</v>
      </c>
      <c r="C608" s="260">
        <v>426</v>
      </c>
      <c r="D608" s="260"/>
      <c r="E608" s="258"/>
      <c r="F608" s="259" t="s">
        <v>505</v>
      </c>
      <c r="G608" s="20">
        <v>41</v>
      </c>
      <c r="H608" s="47" t="s">
        <v>645</v>
      </c>
      <c r="I608" s="260">
        <v>3546</v>
      </c>
      <c r="J608" s="261" t="s">
        <v>543</v>
      </c>
      <c r="K608" s="322">
        <v>0</v>
      </c>
      <c r="L608" s="322">
        <f t="shared" si="152"/>
        <v>500006200</v>
      </c>
      <c r="M608" s="259" t="s">
        <v>760</v>
      </c>
      <c r="N608" s="317">
        <v>12</v>
      </c>
      <c r="O608" s="270" t="s">
        <v>9</v>
      </c>
      <c r="P608" s="259" t="s">
        <v>15</v>
      </c>
      <c r="Q608" s="274">
        <v>3</v>
      </c>
      <c r="R608" s="321">
        <v>6</v>
      </c>
      <c r="S608" s="321">
        <f t="shared" si="159"/>
        <v>7.5</v>
      </c>
      <c r="T608" s="321">
        <f t="shared" si="160"/>
        <v>8</v>
      </c>
      <c r="U608" s="321">
        <v>8</v>
      </c>
      <c r="V608" s="321">
        <v>8</v>
      </c>
      <c r="W608" s="321">
        <v>3.26</v>
      </c>
      <c r="X608" s="321">
        <v>5.0999999999999996</v>
      </c>
      <c r="Y608" s="385">
        <v>5.38</v>
      </c>
      <c r="Z608" s="321">
        <f>'SKLOP A'!J425</f>
        <v>0</v>
      </c>
      <c r="AA608" s="321">
        <v>3.26</v>
      </c>
      <c r="AB608" s="321">
        <v>1.4</v>
      </c>
      <c r="AC608" s="321">
        <f t="shared" si="155"/>
        <v>4.5599999999999996</v>
      </c>
      <c r="AD608" s="321">
        <v>1.1499999999999999</v>
      </c>
      <c r="AE608" s="321">
        <v>5.8649999999999993</v>
      </c>
      <c r="AF608" s="321">
        <v>1.1499999999999999</v>
      </c>
      <c r="AG608" s="321">
        <f t="shared" si="156"/>
        <v>6.1869999999999994</v>
      </c>
      <c r="AH608" s="321">
        <f t="shared" si="157"/>
        <v>13.68</v>
      </c>
      <c r="AI608" s="332"/>
      <c r="AJ608" s="321">
        <f t="shared" si="154"/>
        <v>35.19</v>
      </c>
      <c r="AK608" s="332"/>
      <c r="AL608" s="464">
        <f t="shared" si="153"/>
        <v>49.495999999999995</v>
      </c>
      <c r="AM608" s="491"/>
      <c r="AN608" s="487">
        <v>15.299999999999999</v>
      </c>
      <c r="AO608" s="331"/>
      <c r="AP608" s="331">
        <v>32.28</v>
      </c>
      <c r="AQ608" s="331"/>
      <c r="AR608" s="475">
        <f t="shared" si="158"/>
        <v>0</v>
      </c>
      <c r="AS608" s="323"/>
      <c r="AT608" s="301"/>
      <c r="AU608" s="301"/>
      <c r="AV608" s="301"/>
      <c r="AW608" s="301"/>
    </row>
    <row r="609" spans="1:49" ht="14.45" customHeight="1" x14ac:dyDescent="0.2">
      <c r="A609" s="322">
        <v>608</v>
      </c>
      <c r="B609" s="255">
        <v>588</v>
      </c>
      <c r="C609" s="260">
        <v>427</v>
      </c>
      <c r="D609" s="260"/>
      <c r="E609" s="258"/>
      <c r="F609" s="259" t="s">
        <v>505</v>
      </c>
      <c r="G609" s="20">
        <v>41</v>
      </c>
      <c r="H609" s="47" t="s">
        <v>645</v>
      </c>
      <c r="I609" s="260">
        <v>2530</v>
      </c>
      <c r="J609" s="261" t="s">
        <v>544</v>
      </c>
      <c r="K609" s="322">
        <v>0</v>
      </c>
      <c r="L609" s="322">
        <f t="shared" si="152"/>
        <v>500006300</v>
      </c>
      <c r="M609" s="259" t="s">
        <v>761</v>
      </c>
      <c r="N609" s="317">
        <v>1</v>
      </c>
      <c r="O609" s="270" t="s">
        <v>9</v>
      </c>
      <c r="P609" s="259" t="s">
        <v>15</v>
      </c>
      <c r="Q609" s="274">
        <v>1</v>
      </c>
      <c r="R609" s="321">
        <v>2</v>
      </c>
      <c r="S609" s="321">
        <f t="shared" si="159"/>
        <v>2.5</v>
      </c>
      <c r="T609" s="321">
        <f t="shared" si="160"/>
        <v>3</v>
      </c>
      <c r="U609" s="321">
        <v>3</v>
      </c>
      <c r="V609" s="321">
        <v>3</v>
      </c>
      <c r="W609" s="321">
        <v>5.72</v>
      </c>
      <c r="X609" s="321">
        <v>8.9600000000000009</v>
      </c>
      <c r="Y609" s="385">
        <v>9.6199999999999992</v>
      </c>
      <c r="Z609" s="321">
        <f>'SKLOP A'!J426</f>
        <v>0</v>
      </c>
      <c r="AA609" s="321">
        <v>5.72</v>
      </c>
      <c r="AB609" s="321">
        <v>1.4</v>
      </c>
      <c r="AC609" s="321">
        <f t="shared" si="155"/>
        <v>8.01</v>
      </c>
      <c r="AD609" s="321">
        <v>1.1499999999999999</v>
      </c>
      <c r="AE609" s="321">
        <v>10.304</v>
      </c>
      <c r="AF609" s="321">
        <v>1.1499999999999999</v>
      </c>
      <c r="AG609" s="321">
        <f t="shared" si="156"/>
        <v>11.062999999999999</v>
      </c>
      <c r="AH609" s="321">
        <f t="shared" si="157"/>
        <v>8.01</v>
      </c>
      <c r="AI609" s="332"/>
      <c r="AJ609" s="321">
        <f t="shared" si="154"/>
        <v>20.608000000000001</v>
      </c>
      <c r="AK609" s="332"/>
      <c r="AL609" s="464">
        <f t="shared" si="153"/>
        <v>33.188999999999993</v>
      </c>
      <c r="AM609" s="491"/>
      <c r="AN609" s="487">
        <v>8.9600000000000009</v>
      </c>
      <c r="AO609" s="331"/>
      <c r="AP609" s="331">
        <v>19.239999999999998</v>
      </c>
      <c r="AQ609" s="331"/>
      <c r="AR609" s="475">
        <f t="shared" si="158"/>
        <v>0</v>
      </c>
      <c r="AS609" s="323"/>
      <c r="AT609" s="301"/>
      <c r="AU609" s="301"/>
      <c r="AV609" s="301"/>
      <c r="AW609" s="301"/>
    </row>
    <row r="610" spans="1:49" ht="14.45" customHeight="1" x14ac:dyDescent="0.2">
      <c r="A610" s="322">
        <v>609</v>
      </c>
      <c r="B610" s="255">
        <v>589</v>
      </c>
      <c r="C610" s="260">
        <v>428</v>
      </c>
      <c r="D610" s="260"/>
      <c r="E610" s="258"/>
      <c r="F610" s="259" t="s">
        <v>505</v>
      </c>
      <c r="G610" s="20">
        <v>41</v>
      </c>
      <c r="H610" s="47" t="s">
        <v>645</v>
      </c>
      <c r="I610" s="260">
        <v>2048</v>
      </c>
      <c r="J610" s="261" t="s">
        <v>545</v>
      </c>
      <c r="K610" s="322">
        <v>0</v>
      </c>
      <c r="L610" s="322">
        <f t="shared" si="152"/>
        <v>500007000</v>
      </c>
      <c r="M610" s="259" t="s">
        <v>762</v>
      </c>
      <c r="N610" s="317">
        <v>21</v>
      </c>
      <c r="O610" s="270" t="s">
        <v>9</v>
      </c>
      <c r="P610" s="259" t="s">
        <v>15</v>
      </c>
      <c r="Q610" s="274">
        <v>12</v>
      </c>
      <c r="R610" s="321">
        <v>24</v>
      </c>
      <c r="S610" s="321">
        <f t="shared" si="159"/>
        <v>30</v>
      </c>
      <c r="T610" s="321">
        <f t="shared" si="160"/>
        <v>30</v>
      </c>
      <c r="U610" s="321">
        <v>30</v>
      </c>
      <c r="V610" s="321">
        <v>30</v>
      </c>
      <c r="W610" s="321">
        <v>0.56999999999999995</v>
      </c>
      <c r="X610" s="321">
        <v>0.9</v>
      </c>
      <c r="Y610" s="385">
        <v>0.96</v>
      </c>
      <c r="Z610" s="321">
        <f>'SKLOP A'!J427</f>
        <v>0</v>
      </c>
      <c r="AA610" s="321">
        <v>0.56999999999999995</v>
      </c>
      <c r="AB610" s="321">
        <v>1.4</v>
      </c>
      <c r="AC610" s="321">
        <f t="shared" si="155"/>
        <v>0.8</v>
      </c>
      <c r="AD610" s="321">
        <v>1.1499999999999999</v>
      </c>
      <c r="AE610" s="321">
        <v>1.0349999999999999</v>
      </c>
      <c r="AF610" s="321">
        <v>1.1499999999999999</v>
      </c>
      <c r="AG610" s="321">
        <f t="shared" si="156"/>
        <v>1.1039999999999999</v>
      </c>
      <c r="AH610" s="321">
        <f t="shared" si="157"/>
        <v>9.6000000000000014</v>
      </c>
      <c r="AI610" s="332"/>
      <c r="AJ610" s="321">
        <f t="shared" si="154"/>
        <v>24.839999999999996</v>
      </c>
      <c r="AK610" s="332"/>
      <c r="AL610" s="464">
        <f t="shared" si="153"/>
        <v>33.119999999999997</v>
      </c>
      <c r="AM610" s="491"/>
      <c r="AN610" s="487">
        <v>10.8</v>
      </c>
      <c r="AO610" s="331"/>
      <c r="AP610" s="331">
        <v>23.04</v>
      </c>
      <c r="AQ610" s="331"/>
      <c r="AR610" s="475">
        <f t="shared" si="158"/>
        <v>0</v>
      </c>
      <c r="AS610" s="323"/>
      <c r="AT610" s="301"/>
      <c r="AU610" s="301"/>
      <c r="AV610" s="301"/>
      <c r="AW610" s="301"/>
    </row>
    <row r="611" spans="1:49" ht="14.45" customHeight="1" x14ac:dyDescent="0.2">
      <c r="A611" s="322">
        <v>610</v>
      </c>
      <c r="B611" s="255">
        <v>590</v>
      </c>
      <c r="C611" s="260">
        <v>429</v>
      </c>
      <c r="D611" s="260"/>
      <c r="E611" s="258"/>
      <c r="F611" s="259" t="s">
        <v>505</v>
      </c>
      <c r="G611" s="20">
        <v>41</v>
      </c>
      <c r="H611" s="47" t="s">
        <v>645</v>
      </c>
      <c r="I611" s="260">
        <v>3701</v>
      </c>
      <c r="J611" s="261" t="s">
        <v>546</v>
      </c>
      <c r="K611" s="322">
        <v>0</v>
      </c>
      <c r="L611" s="322">
        <f t="shared" si="152"/>
        <v>500007100</v>
      </c>
      <c r="M611" s="259" t="s">
        <v>763</v>
      </c>
      <c r="N611" s="317">
        <v>21</v>
      </c>
      <c r="O611" s="270" t="s">
        <v>9</v>
      </c>
      <c r="P611" s="259" t="s">
        <v>15</v>
      </c>
      <c r="Q611" s="274">
        <v>11</v>
      </c>
      <c r="R611" s="321">
        <v>22</v>
      </c>
      <c r="S611" s="321">
        <f t="shared" si="159"/>
        <v>27.5</v>
      </c>
      <c r="T611" s="321">
        <f t="shared" si="160"/>
        <v>28</v>
      </c>
      <c r="U611" s="321">
        <v>28</v>
      </c>
      <c r="V611" s="321">
        <v>28</v>
      </c>
      <c r="W611" s="321">
        <v>0.79</v>
      </c>
      <c r="X611" s="321">
        <v>1.23</v>
      </c>
      <c r="Y611" s="385">
        <v>1.31</v>
      </c>
      <c r="Z611" s="321">
        <f>'SKLOP A'!J428</f>
        <v>0</v>
      </c>
      <c r="AA611" s="321">
        <v>0.79</v>
      </c>
      <c r="AB611" s="321">
        <v>1.4</v>
      </c>
      <c r="AC611" s="321">
        <f t="shared" si="155"/>
        <v>1.1100000000000001</v>
      </c>
      <c r="AD611" s="321">
        <v>1.1499999999999999</v>
      </c>
      <c r="AE611" s="321">
        <v>1.4144999999999999</v>
      </c>
      <c r="AF611" s="321">
        <v>1.1499999999999999</v>
      </c>
      <c r="AG611" s="321">
        <f t="shared" si="156"/>
        <v>1.5065</v>
      </c>
      <c r="AH611" s="321">
        <f t="shared" si="157"/>
        <v>12.21</v>
      </c>
      <c r="AI611" s="332"/>
      <c r="AJ611" s="321">
        <f t="shared" si="154"/>
        <v>31.118999999999996</v>
      </c>
      <c r="AK611" s="332"/>
      <c r="AL611" s="464">
        <f t="shared" si="153"/>
        <v>42.182000000000002</v>
      </c>
      <c r="AM611" s="491"/>
      <c r="AN611" s="487">
        <v>13.53</v>
      </c>
      <c r="AO611" s="331"/>
      <c r="AP611" s="331">
        <v>28.82</v>
      </c>
      <c r="AQ611" s="331"/>
      <c r="AR611" s="475">
        <f t="shared" si="158"/>
        <v>0</v>
      </c>
      <c r="AS611" s="323"/>
      <c r="AT611" s="301"/>
      <c r="AU611" s="301"/>
      <c r="AV611" s="301"/>
      <c r="AW611" s="301"/>
    </row>
    <row r="612" spans="1:49" ht="14.45" customHeight="1" x14ac:dyDescent="0.2">
      <c r="A612" s="322">
        <v>611</v>
      </c>
      <c r="B612" s="255">
        <v>591</v>
      </c>
      <c r="C612" s="260">
        <v>430</v>
      </c>
      <c r="D612" s="260"/>
      <c r="E612" s="258"/>
      <c r="F612" s="259" t="s">
        <v>505</v>
      </c>
      <c r="G612" s="20">
        <v>41</v>
      </c>
      <c r="H612" s="47" t="s">
        <v>645</v>
      </c>
      <c r="I612" s="260">
        <v>3702</v>
      </c>
      <c r="J612" s="261" t="s">
        <v>547</v>
      </c>
      <c r="K612" s="322">
        <v>0</v>
      </c>
      <c r="L612" s="322">
        <f t="shared" si="152"/>
        <v>500007200</v>
      </c>
      <c r="M612" s="259" t="s">
        <v>764</v>
      </c>
      <c r="N612" s="317">
        <v>13</v>
      </c>
      <c r="O612" s="270" t="s">
        <v>9</v>
      </c>
      <c r="P612" s="259" t="s">
        <v>15</v>
      </c>
      <c r="Q612" s="274">
        <v>10</v>
      </c>
      <c r="R612" s="321">
        <v>20</v>
      </c>
      <c r="S612" s="321">
        <f t="shared" si="159"/>
        <v>25</v>
      </c>
      <c r="T612" s="321">
        <f t="shared" si="160"/>
        <v>25</v>
      </c>
      <c r="U612" s="321">
        <v>25</v>
      </c>
      <c r="V612" s="321">
        <v>25</v>
      </c>
      <c r="W612" s="321">
        <v>1.06</v>
      </c>
      <c r="X612" s="321">
        <v>1.66</v>
      </c>
      <c r="Y612" s="385">
        <v>1.78</v>
      </c>
      <c r="Z612" s="321">
        <f>'SKLOP A'!J429</f>
        <v>0</v>
      </c>
      <c r="AA612" s="321">
        <v>1.06</v>
      </c>
      <c r="AB612" s="321">
        <v>1.4</v>
      </c>
      <c r="AC612" s="321">
        <f t="shared" si="155"/>
        <v>1.48</v>
      </c>
      <c r="AD612" s="321">
        <v>1.1499999999999999</v>
      </c>
      <c r="AE612" s="321">
        <v>1.9089999999999998</v>
      </c>
      <c r="AF612" s="321">
        <v>1.1499999999999999</v>
      </c>
      <c r="AG612" s="321">
        <f t="shared" si="156"/>
        <v>2.0469999999999997</v>
      </c>
      <c r="AH612" s="321">
        <f t="shared" si="157"/>
        <v>14.8</v>
      </c>
      <c r="AI612" s="332"/>
      <c r="AJ612" s="321">
        <f t="shared" si="154"/>
        <v>38.179999999999993</v>
      </c>
      <c r="AK612" s="332"/>
      <c r="AL612" s="464">
        <f t="shared" si="153"/>
        <v>51.17499999999999</v>
      </c>
      <c r="AM612" s="491"/>
      <c r="AN612" s="487">
        <v>16.599999999999998</v>
      </c>
      <c r="AO612" s="331"/>
      <c r="AP612" s="331">
        <v>35.6</v>
      </c>
      <c r="AQ612" s="331"/>
      <c r="AR612" s="475">
        <f t="shared" si="158"/>
        <v>0</v>
      </c>
      <c r="AS612" s="323"/>
      <c r="AT612" s="301"/>
      <c r="AU612" s="301"/>
      <c r="AV612" s="301"/>
      <c r="AW612" s="301"/>
    </row>
    <row r="613" spans="1:49" ht="14.45" customHeight="1" x14ac:dyDescent="0.2">
      <c r="A613" s="322">
        <v>612</v>
      </c>
      <c r="B613" s="255">
        <v>592</v>
      </c>
      <c r="C613" s="260">
        <v>431</v>
      </c>
      <c r="D613" s="260"/>
      <c r="E613" s="258"/>
      <c r="F613" s="259" t="s">
        <v>505</v>
      </c>
      <c r="G613" s="20">
        <v>41</v>
      </c>
      <c r="H613" s="47" t="s">
        <v>645</v>
      </c>
      <c r="I613" s="260">
        <v>3703</v>
      </c>
      <c r="J613" s="261" t="s">
        <v>548</v>
      </c>
      <c r="K613" s="322">
        <v>0</v>
      </c>
      <c r="L613" s="322">
        <f t="shared" si="152"/>
        <v>500007400</v>
      </c>
      <c r="M613" s="259" t="s">
        <v>765</v>
      </c>
      <c r="N613" s="317">
        <v>2</v>
      </c>
      <c r="O613" s="270" t="s">
        <v>9</v>
      </c>
      <c r="P613" s="259" t="s">
        <v>15</v>
      </c>
      <c r="Q613" s="274">
        <v>5</v>
      </c>
      <c r="R613" s="321">
        <v>10</v>
      </c>
      <c r="S613" s="321">
        <f t="shared" si="159"/>
        <v>12.5</v>
      </c>
      <c r="T613" s="321">
        <f t="shared" si="160"/>
        <v>13</v>
      </c>
      <c r="U613" s="321">
        <v>13</v>
      </c>
      <c r="V613" s="321">
        <v>13</v>
      </c>
      <c r="W613" s="321">
        <v>1.62</v>
      </c>
      <c r="X613" s="321">
        <v>2.54</v>
      </c>
      <c r="Y613" s="385">
        <v>2.67</v>
      </c>
      <c r="Z613" s="321">
        <f>'SKLOP A'!J430</f>
        <v>0</v>
      </c>
      <c r="AA613" s="321">
        <v>1.62</v>
      </c>
      <c r="AB613" s="321">
        <v>1.4</v>
      </c>
      <c r="AC613" s="321">
        <f t="shared" si="155"/>
        <v>2.27</v>
      </c>
      <c r="AD613" s="321">
        <v>1.1499999999999999</v>
      </c>
      <c r="AE613" s="321">
        <v>2.9209999999999998</v>
      </c>
      <c r="AF613" s="321">
        <v>1.1499999999999999</v>
      </c>
      <c r="AG613" s="321">
        <f t="shared" si="156"/>
        <v>3.0704999999999996</v>
      </c>
      <c r="AH613" s="321">
        <f t="shared" si="157"/>
        <v>11.35</v>
      </c>
      <c r="AI613" s="332"/>
      <c r="AJ613" s="321">
        <f t="shared" si="154"/>
        <v>29.209999999999997</v>
      </c>
      <c r="AK613" s="332"/>
      <c r="AL613" s="464">
        <f t="shared" si="153"/>
        <v>39.916499999999992</v>
      </c>
      <c r="AM613" s="491"/>
      <c r="AN613" s="487">
        <v>12.7</v>
      </c>
      <c r="AO613" s="331"/>
      <c r="AP613" s="331">
        <v>26.7</v>
      </c>
      <c r="AQ613" s="331"/>
      <c r="AR613" s="475">
        <f t="shared" si="158"/>
        <v>0</v>
      </c>
      <c r="AS613" s="323"/>
      <c r="AT613" s="301"/>
      <c r="AU613" s="301"/>
      <c r="AV613" s="301"/>
      <c r="AW613" s="301"/>
    </row>
    <row r="614" spans="1:49" ht="14.45" customHeight="1" x14ac:dyDescent="0.2">
      <c r="A614" s="322">
        <v>613</v>
      </c>
      <c r="B614" s="255">
        <v>593</v>
      </c>
      <c r="C614" s="260">
        <v>432</v>
      </c>
      <c r="D614" s="260"/>
      <c r="E614" s="258"/>
      <c r="F614" s="259" t="s">
        <v>505</v>
      </c>
      <c r="G614" s="20">
        <v>41</v>
      </c>
      <c r="H614" s="47" t="s">
        <v>645</v>
      </c>
      <c r="I614" s="260">
        <v>3704</v>
      </c>
      <c r="J614" s="261" t="s">
        <v>549</v>
      </c>
      <c r="K614" s="322">
        <v>0</v>
      </c>
      <c r="L614" s="322">
        <f t="shared" si="152"/>
        <v>500007500</v>
      </c>
      <c r="M614" s="259" t="s">
        <v>766</v>
      </c>
      <c r="N614" s="317">
        <v>1</v>
      </c>
      <c r="O614" s="270" t="s">
        <v>9</v>
      </c>
      <c r="P614" s="259" t="s">
        <v>15</v>
      </c>
      <c r="Q614" s="274">
        <v>5</v>
      </c>
      <c r="R614" s="321">
        <v>10</v>
      </c>
      <c r="S614" s="321">
        <f t="shared" si="159"/>
        <v>12.5</v>
      </c>
      <c r="T614" s="321">
        <f t="shared" si="160"/>
        <v>13</v>
      </c>
      <c r="U614" s="321">
        <v>13</v>
      </c>
      <c r="V614" s="321">
        <v>13</v>
      </c>
      <c r="W614" s="321">
        <v>2.31</v>
      </c>
      <c r="X614" s="321">
        <v>3.61</v>
      </c>
      <c r="Y614" s="385">
        <v>3.8</v>
      </c>
      <c r="Z614" s="321">
        <f>'SKLOP A'!J431</f>
        <v>0</v>
      </c>
      <c r="AA614" s="321">
        <v>2.31</v>
      </c>
      <c r="AB614" s="321">
        <v>1.4</v>
      </c>
      <c r="AC614" s="321">
        <f t="shared" si="155"/>
        <v>3.23</v>
      </c>
      <c r="AD614" s="321">
        <v>1.1499999999999999</v>
      </c>
      <c r="AE614" s="321">
        <v>4.1514999999999995</v>
      </c>
      <c r="AF614" s="321">
        <v>1.1499999999999999</v>
      </c>
      <c r="AG614" s="321">
        <f t="shared" si="156"/>
        <v>4.3699999999999992</v>
      </c>
      <c r="AH614" s="321">
        <f t="shared" si="157"/>
        <v>16.149999999999999</v>
      </c>
      <c r="AI614" s="332"/>
      <c r="AJ614" s="321">
        <f t="shared" si="154"/>
        <v>41.514999999999993</v>
      </c>
      <c r="AK614" s="332"/>
      <c r="AL614" s="464">
        <f t="shared" si="153"/>
        <v>56.809999999999988</v>
      </c>
      <c r="AM614" s="491"/>
      <c r="AN614" s="487">
        <v>18.05</v>
      </c>
      <c r="AO614" s="331"/>
      <c r="AP614" s="331">
        <v>38</v>
      </c>
      <c r="AQ614" s="331"/>
      <c r="AR614" s="475">
        <f t="shared" si="158"/>
        <v>0</v>
      </c>
      <c r="AS614" s="323"/>
      <c r="AT614" s="301"/>
      <c r="AU614" s="301"/>
      <c r="AV614" s="301"/>
      <c r="AW614" s="301"/>
    </row>
    <row r="615" spans="1:49" ht="14.45" customHeight="1" x14ac:dyDescent="0.2">
      <c r="A615" s="322">
        <v>614</v>
      </c>
      <c r="B615" s="255">
        <v>594</v>
      </c>
      <c r="C615" s="260">
        <v>433</v>
      </c>
      <c r="D615" s="260"/>
      <c r="E615" s="258"/>
      <c r="F615" s="259" t="s">
        <v>505</v>
      </c>
      <c r="G615" s="20">
        <v>41</v>
      </c>
      <c r="H615" s="47" t="s">
        <v>645</v>
      </c>
      <c r="I615" s="260">
        <v>3705</v>
      </c>
      <c r="J615" s="261" t="s">
        <v>550</v>
      </c>
      <c r="K615" s="322">
        <v>0</v>
      </c>
      <c r="L615" s="322">
        <f t="shared" si="152"/>
        <v>500007600</v>
      </c>
      <c r="M615" s="259" t="s">
        <v>767</v>
      </c>
      <c r="N615" s="317">
        <v>6</v>
      </c>
      <c r="O615" s="270" t="s">
        <v>9</v>
      </c>
      <c r="P615" s="259" t="s">
        <v>15</v>
      </c>
      <c r="Q615" s="274">
        <v>1</v>
      </c>
      <c r="R615" s="321">
        <v>2</v>
      </c>
      <c r="S615" s="321">
        <f t="shared" si="159"/>
        <v>2.5</v>
      </c>
      <c r="T615" s="321">
        <f t="shared" si="160"/>
        <v>3</v>
      </c>
      <c r="U615" s="321">
        <v>3</v>
      </c>
      <c r="V615" s="321">
        <v>3</v>
      </c>
      <c r="W615" s="321">
        <v>3.33</v>
      </c>
      <c r="X615" s="321">
        <v>5.21</v>
      </c>
      <c r="Y615" s="385">
        <v>5.4</v>
      </c>
      <c r="Z615" s="321">
        <f>'SKLOP A'!J432</f>
        <v>0</v>
      </c>
      <c r="AA615" s="321">
        <v>3.33</v>
      </c>
      <c r="AB615" s="321">
        <v>1.4</v>
      </c>
      <c r="AC615" s="321">
        <f t="shared" si="155"/>
        <v>4.66</v>
      </c>
      <c r="AD615" s="321">
        <v>1.1499999999999999</v>
      </c>
      <c r="AE615" s="321">
        <v>5.9914999999999994</v>
      </c>
      <c r="AF615" s="321">
        <v>1.1499999999999999</v>
      </c>
      <c r="AG615" s="321">
        <f t="shared" si="156"/>
        <v>6.21</v>
      </c>
      <c r="AH615" s="321">
        <f t="shared" si="157"/>
        <v>4.66</v>
      </c>
      <c r="AI615" s="332"/>
      <c r="AJ615" s="321">
        <f t="shared" si="154"/>
        <v>11.982999999999999</v>
      </c>
      <c r="AK615" s="332"/>
      <c r="AL615" s="464">
        <f t="shared" si="153"/>
        <v>18.63</v>
      </c>
      <c r="AM615" s="491"/>
      <c r="AN615" s="487">
        <v>5.21</v>
      </c>
      <c r="AO615" s="331"/>
      <c r="AP615" s="331">
        <v>10.8</v>
      </c>
      <c r="AQ615" s="331"/>
      <c r="AR615" s="475">
        <f t="shared" si="158"/>
        <v>0</v>
      </c>
      <c r="AS615" s="323"/>
      <c r="AT615" s="301"/>
      <c r="AU615" s="301"/>
      <c r="AV615" s="301"/>
      <c r="AW615" s="301"/>
    </row>
    <row r="616" spans="1:49" ht="14.45" customHeight="1" x14ac:dyDescent="0.2">
      <c r="A616" s="322">
        <v>615</v>
      </c>
      <c r="B616" s="255">
        <v>595</v>
      </c>
      <c r="C616" s="260">
        <v>434</v>
      </c>
      <c r="D616" s="260"/>
      <c r="E616" s="258"/>
      <c r="F616" s="259" t="s">
        <v>505</v>
      </c>
      <c r="G616" s="20">
        <v>41</v>
      </c>
      <c r="H616" s="47" t="s">
        <v>645</v>
      </c>
      <c r="I616" s="260">
        <v>3676</v>
      </c>
      <c r="J616" s="261" t="s">
        <v>551</v>
      </c>
      <c r="K616" s="322">
        <v>0</v>
      </c>
      <c r="L616" s="322">
        <f t="shared" si="152"/>
        <v>500012000</v>
      </c>
      <c r="M616" s="259" t="s">
        <v>768</v>
      </c>
      <c r="N616" s="317">
        <v>6</v>
      </c>
      <c r="O616" s="270" t="s">
        <v>9</v>
      </c>
      <c r="P616" s="259" t="s">
        <v>15</v>
      </c>
      <c r="Q616" s="274">
        <v>5</v>
      </c>
      <c r="R616" s="321">
        <v>10</v>
      </c>
      <c r="S616" s="321">
        <f t="shared" si="159"/>
        <v>12.5</v>
      </c>
      <c r="T616" s="321">
        <f t="shared" si="160"/>
        <v>13</v>
      </c>
      <c r="U616" s="321">
        <v>13</v>
      </c>
      <c r="V616" s="321">
        <v>13</v>
      </c>
      <c r="W616" s="321">
        <v>2.0699999999999998</v>
      </c>
      <c r="X616" s="321">
        <v>3.24</v>
      </c>
      <c r="Y616" s="385">
        <v>3.53</v>
      </c>
      <c r="Z616" s="321">
        <f>'SKLOP A'!J433</f>
        <v>0</v>
      </c>
      <c r="AA616" s="321">
        <v>2.0699999999999998</v>
      </c>
      <c r="AB616" s="321">
        <v>1.4</v>
      </c>
      <c r="AC616" s="321">
        <f t="shared" si="155"/>
        <v>2.9</v>
      </c>
      <c r="AD616" s="321">
        <v>1.1499999999999999</v>
      </c>
      <c r="AE616" s="321">
        <v>3.726</v>
      </c>
      <c r="AF616" s="321">
        <v>1.1499999999999999</v>
      </c>
      <c r="AG616" s="321">
        <f t="shared" si="156"/>
        <v>4.0594999999999999</v>
      </c>
      <c r="AH616" s="321">
        <f t="shared" si="157"/>
        <v>14.5</v>
      </c>
      <c r="AI616" s="332"/>
      <c r="AJ616" s="321">
        <f t="shared" si="154"/>
        <v>37.26</v>
      </c>
      <c r="AK616" s="332"/>
      <c r="AL616" s="464">
        <f t="shared" si="153"/>
        <v>52.773499999999999</v>
      </c>
      <c r="AM616" s="491"/>
      <c r="AN616" s="487">
        <v>16.200000000000003</v>
      </c>
      <c r="AO616" s="331"/>
      <c r="AP616" s="331">
        <v>35.299999999999997</v>
      </c>
      <c r="AQ616" s="331"/>
      <c r="AR616" s="475">
        <f t="shared" si="158"/>
        <v>0</v>
      </c>
      <c r="AS616" s="323"/>
      <c r="AT616" s="301"/>
      <c r="AU616" s="301"/>
      <c r="AV616" s="301"/>
      <c r="AW616" s="301"/>
    </row>
    <row r="617" spans="1:49" ht="14.45" customHeight="1" x14ac:dyDescent="0.2">
      <c r="A617" s="322">
        <v>616</v>
      </c>
      <c r="B617" s="255">
        <v>596</v>
      </c>
      <c r="C617" s="260">
        <v>435</v>
      </c>
      <c r="D617" s="260"/>
      <c r="E617" s="258"/>
      <c r="F617" s="259" t="s">
        <v>505</v>
      </c>
      <c r="G617" s="20">
        <v>41</v>
      </c>
      <c r="H617" s="47" t="s">
        <v>645</v>
      </c>
      <c r="I617" s="260">
        <v>3677</v>
      </c>
      <c r="J617" s="261" t="s">
        <v>552</v>
      </c>
      <c r="K617" s="322">
        <v>0</v>
      </c>
      <c r="L617" s="322">
        <f t="shared" si="152"/>
        <v>500012400</v>
      </c>
      <c r="M617" s="259" t="s">
        <v>769</v>
      </c>
      <c r="N617" s="317">
        <v>2</v>
      </c>
      <c r="O617" s="270" t="s">
        <v>9</v>
      </c>
      <c r="P617" s="259" t="s">
        <v>15</v>
      </c>
      <c r="Q617" s="274">
        <v>2</v>
      </c>
      <c r="R617" s="321">
        <v>4</v>
      </c>
      <c r="S617" s="321">
        <f t="shared" si="159"/>
        <v>5</v>
      </c>
      <c r="T617" s="321">
        <f t="shared" si="160"/>
        <v>5</v>
      </c>
      <c r="U617" s="321">
        <v>5</v>
      </c>
      <c r="V617" s="321">
        <v>5</v>
      </c>
      <c r="W617" s="321">
        <v>2.4</v>
      </c>
      <c r="X617" s="321">
        <v>3.76</v>
      </c>
      <c r="Y617" s="385">
        <v>4.09</v>
      </c>
      <c r="Z617" s="321">
        <f>'SKLOP A'!J434</f>
        <v>0</v>
      </c>
      <c r="AA617" s="321">
        <v>2.4</v>
      </c>
      <c r="AB617" s="321">
        <v>1.4</v>
      </c>
      <c r="AC617" s="321">
        <f t="shared" si="155"/>
        <v>3.36</v>
      </c>
      <c r="AD617" s="321">
        <v>1.1499999999999999</v>
      </c>
      <c r="AE617" s="321">
        <v>4.3239999999999998</v>
      </c>
      <c r="AF617" s="321">
        <v>1.1499999999999999</v>
      </c>
      <c r="AG617" s="321">
        <f t="shared" si="156"/>
        <v>4.7034999999999991</v>
      </c>
      <c r="AH617" s="321">
        <f t="shared" si="157"/>
        <v>6.72</v>
      </c>
      <c r="AI617" s="332"/>
      <c r="AJ617" s="321">
        <f t="shared" si="154"/>
        <v>17.295999999999999</v>
      </c>
      <c r="AK617" s="332"/>
      <c r="AL617" s="464">
        <f t="shared" si="153"/>
        <v>23.517499999999995</v>
      </c>
      <c r="AM617" s="491"/>
      <c r="AN617" s="487">
        <v>7.52</v>
      </c>
      <c r="AO617" s="331"/>
      <c r="AP617" s="331">
        <v>16.36</v>
      </c>
      <c r="AQ617" s="331"/>
      <c r="AR617" s="475">
        <f t="shared" si="158"/>
        <v>0</v>
      </c>
      <c r="AS617" s="323"/>
      <c r="AT617" s="301"/>
      <c r="AU617" s="301"/>
      <c r="AV617" s="301"/>
      <c r="AW617" s="301"/>
    </row>
    <row r="618" spans="1:49" ht="14.45" customHeight="1" x14ac:dyDescent="0.2">
      <c r="A618" s="322">
        <v>617</v>
      </c>
      <c r="B618" s="255">
        <v>597</v>
      </c>
      <c r="C618" s="260">
        <v>436</v>
      </c>
      <c r="D618" s="260"/>
      <c r="E618" s="258"/>
      <c r="F618" s="259" t="s">
        <v>505</v>
      </c>
      <c r="G618" s="20">
        <v>41</v>
      </c>
      <c r="H618" s="47" t="s">
        <v>645</v>
      </c>
      <c r="I618" s="260">
        <v>3423</v>
      </c>
      <c r="J618" s="261" t="s">
        <v>553</v>
      </c>
      <c r="K618" s="322">
        <v>0</v>
      </c>
      <c r="L618" s="322">
        <f t="shared" si="152"/>
        <v>500017400</v>
      </c>
      <c r="M618" s="259" t="s">
        <v>770</v>
      </c>
      <c r="N618" s="317">
        <v>44.5</v>
      </c>
      <c r="O618" s="270" t="s">
        <v>9</v>
      </c>
      <c r="P618" s="259" t="s">
        <v>15</v>
      </c>
      <c r="Q618" s="274">
        <v>33</v>
      </c>
      <c r="R618" s="321">
        <v>66</v>
      </c>
      <c r="S618" s="321">
        <f t="shared" si="159"/>
        <v>82.5</v>
      </c>
      <c r="T618" s="321">
        <f t="shared" si="160"/>
        <v>83</v>
      </c>
      <c r="U618" s="321">
        <v>83</v>
      </c>
      <c r="V618" s="321">
        <v>83</v>
      </c>
      <c r="W618" s="321">
        <v>0.43</v>
      </c>
      <c r="X618" s="321">
        <v>0.68</v>
      </c>
      <c r="Y618" s="385">
        <v>0.73</v>
      </c>
      <c r="Z618" s="321">
        <f>'SKLOP A'!J435</f>
        <v>0</v>
      </c>
      <c r="AA618" s="321">
        <v>0.43</v>
      </c>
      <c r="AB618" s="321">
        <v>1.4</v>
      </c>
      <c r="AC618" s="321">
        <f t="shared" si="155"/>
        <v>0.6</v>
      </c>
      <c r="AD618" s="321">
        <v>1.1499999999999999</v>
      </c>
      <c r="AE618" s="321">
        <v>0.78200000000000003</v>
      </c>
      <c r="AF618" s="321">
        <v>1.1499999999999999</v>
      </c>
      <c r="AG618" s="321">
        <f t="shared" si="156"/>
        <v>0.83949999999999991</v>
      </c>
      <c r="AH618" s="321">
        <f t="shared" si="157"/>
        <v>19.8</v>
      </c>
      <c r="AI618" s="332"/>
      <c r="AJ618" s="321">
        <f t="shared" si="154"/>
        <v>51.612000000000002</v>
      </c>
      <c r="AK618" s="332"/>
      <c r="AL618" s="464">
        <f t="shared" si="153"/>
        <v>69.6785</v>
      </c>
      <c r="AM618" s="491"/>
      <c r="AN618" s="487">
        <v>22.44</v>
      </c>
      <c r="AO618" s="331"/>
      <c r="AP618" s="331">
        <v>48.18</v>
      </c>
      <c r="AQ618" s="331"/>
      <c r="AR618" s="475">
        <f t="shared" si="158"/>
        <v>0</v>
      </c>
      <c r="AS618" s="323"/>
      <c r="AT618" s="301"/>
      <c r="AU618" s="301"/>
      <c r="AV618" s="301"/>
      <c r="AW618" s="301"/>
    </row>
    <row r="619" spans="1:49" ht="14.45" customHeight="1" x14ac:dyDescent="0.2">
      <c r="A619" s="322">
        <v>618</v>
      </c>
      <c r="B619" s="255">
        <v>598</v>
      </c>
      <c r="C619" s="260">
        <v>437</v>
      </c>
      <c r="D619" s="260"/>
      <c r="E619" s="258"/>
      <c r="F619" s="259" t="s">
        <v>505</v>
      </c>
      <c r="G619" s="20">
        <v>41</v>
      </c>
      <c r="H619" s="47" t="s">
        <v>645</v>
      </c>
      <c r="I619" s="260">
        <v>3424</v>
      </c>
      <c r="J619" s="261" t="s">
        <v>554</v>
      </c>
      <c r="K619" s="322">
        <v>0</v>
      </c>
      <c r="L619" s="322">
        <f t="shared" si="152"/>
        <v>500017500</v>
      </c>
      <c r="M619" s="259" t="s">
        <v>771</v>
      </c>
      <c r="N619" s="317">
        <v>45.5</v>
      </c>
      <c r="O619" s="270" t="s">
        <v>9</v>
      </c>
      <c r="P619" s="259" t="s">
        <v>15</v>
      </c>
      <c r="Q619" s="274">
        <v>27</v>
      </c>
      <c r="R619" s="321">
        <v>54</v>
      </c>
      <c r="S619" s="321">
        <f t="shared" si="159"/>
        <v>67.5</v>
      </c>
      <c r="T619" s="321">
        <f t="shared" si="160"/>
        <v>68</v>
      </c>
      <c r="U619" s="321">
        <v>68</v>
      </c>
      <c r="V619" s="321">
        <v>68</v>
      </c>
      <c r="W619" s="321">
        <v>0.56000000000000005</v>
      </c>
      <c r="X619" s="321">
        <v>0.87</v>
      </c>
      <c r="Y619" s="385">
        <v>0.93</v>
      </c>
      <c r="Z619" s="321">
        <f>'SKLOP A'!J436</f>
        <v>0</v>
      </c>
      <c r="AA619" s="321">
        <v>0.56000000000000005</v>
      </c>
      <c r="AB619" s="321">
        <v>1.4</v>
      </c>
      <c r="AC619" s="321">
        <f t="shared" si="155"/>
        <v>0.78</v>
      </c>
      <c r="AD619" s="321">
        <v>1.1499999999999999</v>
      </c>
      <c r="AE619" s="321">
        <v>1.0004999999999999</v>
      </c>
      <c r="AF619" s="321">
        <v>1.1499999999999999</v>
      </c>
      <c r="AG619" s="321">
        <f t="shared" si="156"/>
        <v>1.0694999999999999</v>
      </c>
      <c r="AH619" s="321">
        <f t="shared" si="157"/>
        <v>21.060000000000002</v>
      </c>
      <c r="AI619" s="332"/>
      <c r="AJ619" s="321">
        <f t="shared" si="154"/>
        <v>54.026999999999994</v>
      </c>
      <c r="AK619" s="332"/>
      <c r="AL619" s="464">
        <f t="shared" si="153"/>
        <v>72.725999999999999</v>
      </c>
      <c r="AM619" s="491"/>
      <c r="AN619" s="487">
        <v>23.49</v>
      </c>
      <c r="AO619" s="331"/>
      <c r="AP619" s="331">
        <v>50.220000000000006</v>
      </c>
      <c r="AQ619" s="331"/>
      <c r="AR619" s="475">
        <f t="shared" si="158"/>
        <v>0</v>
      </c>
      <c r="AS619" s="323"/>
      <c r="AT619" s="301"/>
      <c r="AU619" s="301"/>
      <c r="AV619" s="301"/>
      <c r="AW619" s="301"/>
    </row>
    <row r="620" spans="1:49" ht="14.45" customHeight="1" x14ac:dyDescent="0.2">
      <c r="A620" s="322">
        <v>619</v>
      </c>
      <c r="B620" s="255">
        <v>599</v>
      </c>
      <c r="C620" s="260">
        <v>438</v>
      </c>
      <c r="D620" s="260"/>
      <c r="E620" s="258"/>
      <c r="F620" s="259" t="s">
        <v>505</v>
      </c>
      <c r="G620" s="20">
        <v>41</v>
      </c>
      <c r="H620" s="47" t="s">
        <v>645</v>
      </c>
      <c r="I620" s="260">
        <v>3425</v>
      </c>
      <c r="J620" s="261" t="s">
        <v>555</v>
      </c>
      <c r="K620" s="322">
        <v>0</v>
      </c>
      <c r="L620" s="322">
        <f t="shared" si="152"/>
        <v>500017600</v>
      </c>
      <c r="M620" s="259" t="s">
        <v>772</v>
      </c>
      <c r="N620" s="317">
        <v>46</v>
      </c>
      <c r="O620" s="270" t="s">
        <v>9</v>
      </c>
      <c r="P620" s="259" t="s">
        <v>15</v>
      </c>
      <c r="Q620" s="274">
        <v>9</v>
      </c>
      <c r="R620" s="321">
        <v>18</v>
      </c>
      <c r="S620" s="321">
        <f t="shared" si="159"/>
        <v>22.5</v>
      </c>
      <c r="T620" s="321">
        <f t="shared" si="160"/>
        <v>23</v>
      </c>
      <c r="U620" s="321">
        <v>23</v>
      </c>
      <c r="V620" s="321">
        <v>23</v>
      </c>
      <c r="W620" s="321">
        <v>0.62</v>
      </c>
      <c r="X620" s="321">
        <v>0.97</v>
      </c>
      <c r="Y620" s="385">
        <v>1.06</v>
      </c>
      <c r="Z620" s="321">
        <f>'SKLOP A'!J437</f>
        <v>0</v>
      </c>
      <c r="AA620" s="321">
        <v>0.62</v>
      </c>
      <c r="AB620" s="321">
        <v>1.4</v>
      </c>
      <c r="AC620" s="321">
        <f t="shared" si="155"/>
        <v>0.87</v>
      </c>
      <c r="AD620" s="321">
        <v>1.1499999999999999</v>
      </c>
      <c r="AE620" s="321">
        <v>1.1154999999999999</v>
      </c>
      <c r="AF620" s="321">
        <v>1.1499999999999999</v>
      </c>
      <c r="AG620" s="321">
        <f t="shared" si="156"/>
        <v>1.2189999999999999</v>
      </c>
      <c r="AH620" s="321">
        <f t="shared" si="157"/>
        <v>7.83</v>
      </c>
      <c r="AI620" s="332"/>
      <c r="AJ620" s="321">
        <f t="shared" si="154"/>
        <v>20.079000000000001</v>
      </c>
      <c r="AK620" s="332"/>
      <c r="AL620" s="464">
        <f t="shared" si="153"/>
        <v>28.036999999999995</v>
      </c>
      <c r="AM620" s="491"/>
      <c r="AN620" s="487">
        <v>8.73</v>
      </c>
      <c r="AO620" s="331"/>
      <c r="AP620" s="331">
        <v>19.080000000000002</v>
      </c>
      <c r="AQ620" s="331"/>
      <c r="AR620" s="475">
        <f t="shared" si="158"/>
        <v>0</v>
      </c>
      <c r="AS620" s="323"/>
      <c r="AT620" s="301"/>
      <c r="AU620" s="301"/>
      <c r="AV620" s="301"/>
      <c r="AW620" s="301"/>
    </row>
    <row r="621" spans="1:49" ht="14.45" customHeight="1" x14ac:dyDescent="0.2">
      <c r="A621" s="322">
        <v>620</v>
      </c>
      <c r="B621" s="255">
        <v>600</v>
      </c>
      <c r="C621" s="260">
        <v>439</v>
      </c>
      <c r="D621" s="260"/>
      <c r="E621" s="258"/>
      <c r="F621" s="259" t="s">
        <v>505</v>
      </c>
      <c r="G621" s="20">
        <v>41</v>
      </c>
      <c r="H621" s="47" t="s">
        <v>645</v>
      </c>
      <c r="I621" s="260">
        <v>2578</v>
      </c>
      <c r="J621" s="261" t="s">
        <v>556</v>
      </c>
      <c r="K621" s="322">
        <v>0</v>
      </c>
      <c r="L621" s="322">
        <f t="shared" si="152"/>
        <v>500017700</v>
      </c>
      <c r="M621" s="259" t="s">
        <v>773</v>
      </c>
      <c r="N621" s="317">
        <v>8</v>
      </c>
      <c r="O621" s="270" t="s">
        <v>9</v>
      </c>
      <c r="P621" s="259" t="s">
        <v>15</v>
      </c>
      <c r="Q621" s="274">
        <v>1</v>
      </c>
      <c r="R621" s="321">
        <v>2</v>
      </c>
      <c r="S621" s="321">
        <f t="shared" si="159"/>
        <v>2.5</v>
      </c>
      <c r="T621" s="321">
        <f t="shared" si="160"/>
        <v>3</v>
      </c>
      <c r="U621" s="321">
        <v>3</v>
      </c>
      <c r="V621" s="321">
        <v>3</v>
      </c>
      <c r="W621" s="321">
        <v>1.08</v>
      </c>
      <c r="X621" s="321">
        <v>1.7</v>
      </c>
      <c r="Y621" s="385">
        <v>1.79</v>
      </c>
      <c r="Z621" s="321">
        <f>'SKLOP A'!J438</f>
        <v>0</v>
      </c>
      <c r="AA621" s="321">
        <v>1.08</v>
      </c>
      <c r="AB621" s="321">
        <v>1.4</v>
      </c>
      <c r="AC621" s="321">
        <f t="shared" si="155"/>
        <v>1.51</v>
      </c>
      <c r="AD621" s="321">
        <v>1.1499999999999999</v>
      </c>
      <c r="AE621" s="321">
        <v>1.9549999999999998</v>
      </c>
      <c r="AF621" s="321">
        <v>1.1499999999999999</v>
      </c>
      <c r="AG621" s="321">
        <f t="shared" si="156"/>
        <v>2.0585</v>
      </c>
      <c r="AH621" s="321">
        <f t="shared" si="157"/>
        <v>1.51</v>
      </c>
      <c r="AI621" s="332"/>
      <c r="AJ621" s="321">
        <f t="shared" si="154"/>
        <v>3.9099999999999997</v>
      </c>
      <c r="AK621" s="332"/>
      <c r="AL621" s="464">
        <f t="shared" si="153"/>
        <v>6.1754999999999995</v>
      </c>
      <c r="AM621" s="491"/>
      <c r="AN621" s="487">
        <v>1.7</v>
      </c>
      <c r="AO621" s="331"/>
      <c r="AP621" s="331">
        <v>3.58</v>
      </c>
      <c r="AQ621" s="331"/>
      <c r="AR621" s="475">
        <f t="shared" si="158"/>
        <v>0</v>
      </c>
      <c r="AS621" s="323"/>
      <c r="AT621" s="301"/>
      <c r="AU621" s="301"/>
      <c r="AV621" s="301"/>
      <c r="AW621" s="301"/>
    </row>
    <row r="622" spans="1:49" ht="14.45" customHeight="1" x14ac:dyDescent="0.2">
      <c r="A622" s="322">
        <v>621</v>
      </c>
      <c r="B622" s="255">
        <v>601</v>
      </c>
      <c r="C622" s="260">
        <v>440</v>
      </c>
      <c r="D622" s="260"/>
      <c r="E622" s="258"/>
      <c r="F622" s="259" t="s">
        <v>505</v>
      </c>
      <c r="G622" s="20">
        <v>41</v>
      </c>
      <c r="H622" s="47" t="s">
        <v>645</v>
      </c>
      <c r="I622" s="260">
        <v>3426</v>
      </c>
      <c r="J622" s="261" t="s">
        <v>557</v>
      </c>
      <c r="K622" s="322">
        <v>0</v>
      </c>
      <c r="L622" s="322">
        <f t="shared" si="152"/>
        <v>500017800</v>
      </c>
      <c r="M622" s="259" t="s">
        <v>774</v>
      </c>
      <c r="N622" s="317">
        <v>3</v>
      </c>
      <c r="O622" s="270" t="s">
        <v>9</v>
      </c>
      <c r="P622" s="259" t="s">
        <v>15</v>
      </c>
      <c r="Q622" s="274">
        <v>1</v>
      </c>
      <c r="R622" s="321">
        <v>2</v>
      </c>
      <c r="S622" s="321">
        <f t="shared" si="159"/>
        <v>2.5</v>
      </c>
      <c r="T622" s="321">
        <f t="shared" si="160"/>
        <v>3</v>
      </c>
      <c r="U622" s="321">
        <v>3</v>
      </c>
      <c r="V622" s="321">
        <v>3</v>
      </c>
      <c r="W622" s="321">
        <v>1.33</v>
      </c>
      <c r="X622" s="321">
        <v>2.0699999999999998</v>
      </c>
      <c r="Y622" s="385">
        <v>2.19</v>
      </c>
      <c r="Z622" s="321">
        <f>'SKLOP A'!J439</f>
        <v>0</v>
      </c>
      <c r="AA622" s="321">
        <v>1.33</v>
      </c>
      <c r="AB622" s="321">
        <v>1.4</v>
      </c>
      <c r="AC622" s="321">
        <f t="shared" si="155"/>
        <v>1.86</v>
      </c>
      <c r="AD622" s="321">
        <v>1.1499999999999999</v>
      </c>
      <c r="AE622" s="321">
        <v>2.3804999999999996</v>
      </c>
      <c r="AF622" s="321">
        <v>1.1499999999999999</v>
      </c>
      <c r="AG622" s="321">
        <f t="shared" si="156"/>
        <v>2.5185</v>
      </c>
      <c r="AH622" s="321">
        <f t="shared" si="157"/>
        <v>1.86</v>
      </c>
      <c r="AI622" s="332"/>
      <c r="AJ622" s="321">
        <f t="shared" si="154"/>
        <v>4.7609999999999992</v>
      </c>
      <c r="AK622" s="332"/>
      <c r="AL622" s="464">
        <f t="shared" si="153"/>
        <v>7.5555000000000003</v>
      </c>
      <c r="AM622" s="491"/>
      <c r="AN622" s="487">
        <v>2.0699999999999998</v>
      </c>
      <c r="AO622" s="331"/>
      <c r="AP622" s="331">
        <v>4.38</v>
      </c>
      <c r="AQ622" s="331"/>
      <c r="AR622" s="475">
        <f t="shared" si="158"/>
        <v>0</v>
      </c>
      <c r="AS622" s="323"/>
      <c r="AT622" s="301"/>
      <c r="AU622" s="301"/>
      <c r="AV622" s="301"/>
      <c r="AW622" s="301"/>
    </row>
    <row r="623" spans="1:49" ht="14.45" customHeight="1" x14ac:dyDescent="0.2">
      <c r="A623" s="322">
        <v>622</v>
      </c>
      <c r="B623" s="255">
        <v>602</v>
      </c>
      <c r="C623" s="260">
        <v>441</v>
      </c>
      <c r="D623" s="260"/>
      <c r="E623" s="258"/>
      <c r="F623" s="259" t="s">
        <v>505</v>
      </c>
      <c r="G623" s="20">
        <v>41</v>
      </c>
      <c r="H623" s="47" t="s">
        <v>645</v>
      </c>
      <c r="I623" s="260">
        <v>3427</v>
      </c>
      <c r="J623" s="261" t="s">
        <v>558</v>
      </c>
      <c r="K623" s="322">
        <v>0</v>
      </c>
      <c r="L623" s="322">
        <f t="shared" si="152"/>
        <v>500017900</v>
      </c>
      <c r="M623" s="259" t="s">
        <v>775</v>
      </c>
      <c r="N623" s="317">
        <v>2</v>
      </c>
      <c r="O623" s="270" t="s">
        <v>9</v>
      </c>
      <c r="P623" s="259" t="s">
        <v>15</v>
      </c>
      <c r="Q623" s="274">
        <v>3</v>
      </c>
      <c r="R623" s="321">
        <v>6</v>
      </c>
      <c r="S623" s="321">
        <f t="shared" si="159"/>
        <v>7.5</v>
      </c>
      <c r="T623" s="321">
        <f t="shared" si="160"/>
        <v>8</v>
      </c>
      <c r="U623" s="321">
        <v>8</v>
      </c>
      <c r="V623" s="321">
        <v>8</v>
      </c>
      <c r="W623" s="321">
        <v>2.38</v>
      </c>
      <c r="X623" s="321">
        <v>3.72</v>
      </c>
      <c r="Y623" s="385">
        <v>3.92</v>
      </c>
      <c r="Z623" s="321">
        <f>'SKLOP A'!J440</f>
        <v>0</v>
      </c>
      <c r="AA623" s="321">
        <v>2.38</v>
      </c>
      <c r="AB623" s="321">
        <v>1.4</v>
      </c>
      <c r="AC623" s="321">
        <f t="shared" si="155"/>
        <v>3.33</v>
      </c>
      <c r="AD623" s="321">
        <v>1.1499999999999999</v>
      </c>
      <c r="AE623" s="321">
        <v>4.2779999999999996</v>
      </c>
      <c r="AF623" s="321">
        <v>1.1499999999999999</v>
      </c>
      <c r="AG623" s="321">
        <f t="shared" si="156"/>
        <v>4.508</v>
      </c>
      <c r="AH623" s="321">
        <f t="shared" si="157"/>
        <v>9.99</v>
      </c>
      <c r="AI623" s="332"/>
      <c r="AJ623" s="321">
        <f t="shared" si="154"/>
        <v>25.667999999999999</v>
      </c>
      <c r="AK623" s="332"/>
      <c r="AL623" s="464">
        <f t="shared" si="153"/>
        <v>36.064</v>
      </c>
      <c r="AM623" s="491"/>
      <c r="AN623" s="487">
        <v>11.16</v>
      </c>
      <c r="AO623" s="331"/>
      <c r="AP623" s="331">
        <v>23.52</v>
      </c>
      <c r="AQ623" s="331"/>
      <c r="AR623" s="475">
        <f t="shared" si="158"/>
        <v>0</v>
      </c>
      <c r="AS623" s="323"/>
      <c r="AT623" s="301"/>
      <c r="AU623" s="301"/>
      <c r="AV623" s="301"/>
      <c r="AW623" s="301"/>
    </row>
    <row r="624" spans="1:49" ht="14.45" customHeight="1" x14ac:dyDescent="0.2">
      <c r="A624" s="322">
        <v>623</v>
      </c>
      <c r="B624" s="255">
        <v>603</v>
      </c>
      <c r="C624" s="260">
        <v>442</v>
      </c>
      <c r="D624" s="260"/>
      <c r="E624" s="258"/>
      <c r="F624" s="259" t="s">
        <v>505</v>
      </c>
      <c r="G624" s="20">
        <v>41</v>
      </c>
      <c r="H624" s="47" t="s">
        <v>645</v>
      </c>
      <c r="I624" s="260">
        <v>3794</v>
      </c>
      <c r="J624" s="261" t="s">
        <v>559</v>
      </c>
      <c r="K624" s="322">
        <v>0</v>
      </c>
      <c r="L624" s="322">
        <f t="shared" si="152"/>
        <v>500019000</v>
      </c>
      <c r="M624" s="259" t="s">
        <v>776</v>
      </c>
      <c r="N624" s="317">
        <v>50</v>
      </c>
      <c r="O624" s="270" t="s">
        <v>9</v>
      </c>
      <c r="P624" s="259" t="s">
        <v>15</v>
      </c>
      <c r="Q624" s="274">
        <v>15</v>
      </c>
      <c r="R624" s="321">
        <v>30</v>
      </c>
      <c r="S624" s="321">
        <f t="shared" si="159"/>
        <v>37.5</v>
      </c>
      <c r="T624" s="321">
        <f t="shared" si="160"/>
        <v>38</v>
      </c>
      <c r="U624" s="321">
        <v>38</v>
      </c>
      <c r="V624" s="321">
        <v>38</v>
      </c>
      <c r="W624" s="321">
        <v>3.82</v>
      </c>
      <c r="X624" s="321">
        <v>5.97</v>
      </c>
      <c r="Y624" s="385">
        <v>6.5</v>
      </c>
      <c r="Z624" s="321">
        <f>'SKLOP A'!J441</f>
        <v>0</v>
      </c>
      <c r="AA624" s="321">
        <v>3.82</v>
      </c>
      <c r="AB624" s="321">
        <v>1.4</v>
      </c>
      <c r="AC624" s="321">
        <f t="shared" si="155"/>
        <v>5.35</v>
      </c>
      <c r="AD624" s="321">
        <v>1.1499999999999999</v>
      </c>
      <c r="AE624" s="321">
        <v>6.865499999999999</v>
      </c>
      <c r="AF624" s="321">
        <v>1.1499999999999999</v>
      </c>
      <c r="AG624" s="321">
        <f t="shared" si="156"/>
        <v>7.4749999999999996</v>
      </c>
      <c r="AH624" s="321">
        <f t="shared" si="157"/>
        <v>80.25</v>
      </c>
      <c r="AI624" s="332"/>
      <c r="AJ624" s="321">
        <f t="shared" si="154"/>
        <v>205.96499999999997</v>
      </c>
      <c r="AK624" s="332"/>
      <c r="AL624" s="464">
        <f t="shared" si="153"/>
        <v>284.05</v>
      </c>
      <c r="AM624" s="491"/>
      <c r="AN624" s="487">
        <v>89.55</v>
      </c>
      <c r="AO624" s="331"/>
      <c r="AP624" s="331">
        <v>195</v>
      </c>
      <c r="AQ624" s="331"/>
      <c r="AR624" s="475">
        <f t="shared" si="158"/>
        <v>0</v>
      </c>
      <c r="AS624" s="323"/>
      <c r="AT624" s="301"/>
      <c r="AU624" s="301"/>
      <c r="AV624" s="301"/>
      <c r="AW624" s="301"/>
    </row>
    <row r="625" spans="1:49" ht="14.45" customHeight="1" x14ac:dyDescent="0.2">
      <c r="A625" s="322">
        <v>624</v>
      </c>
      <c r="B625" s="255">
        <v>604</v>
      </c>
      <c r="C625" s="260">
        <v>443</v>
      </c>
      <c r="D625" s="260"/>
      <c r="E625" s="258"/>
      <c r="F625" s="259" t="s">
        <v>505</v>
      </c>
      <c r="G625" s="20">
        <v>41</v>
      </c>
      <c r="H625" s="47" t="s">
        <v>645</v>
      </c>
      <c r="I625" s="260">
        <v>3795</v>
      </c>
      <c r="J625" s="261" t="s">
        <v>560</v>
      </c>
      <c r="K625" s="322">
        <v>0</v>
      </c>
      <c r="L625" s="322">
        <f t="shared" si="152"/>
        <v>500019400</v>
      </c>
      <c r="M625" s="259" t="s">
        <v>777</v>
      </c>
      <c r="N625" s="317">
        <v>51</v>
      </c>
      <c r="O625" s="270" t="s">
        <v>9</v>
      </c>
      <c r="P625" s="259" t="s">
        <v>15</v>
      </c>
      <c r="Q625" s="274">
        <v>27</v>
      </c>
      <c r="R625" s="321">
        <v>54</v>
      </c>
      <c r="S625" s="321">
        <f t="shared" si="159"/>
        <v>67.5</v>
      </c>
      <c r="T625" s="321">
        <f t="shared" si="160"/>
        <v>68</v>
      </c>
      <c r="U625" s="321">
        <v>68</v>
      </c>
      <c r="V625" s="321">
        <v>68</v>
      </c>
      <c r="W625" s="321">
        <v>4.5</v>
      </c>
      <c r="X625" s="321">
        <v>7.05</v>
      </c>
      <c r="Y625" s="385">
        <v>7.66</v>
      </c>
      <c r="Z625" s="321">
        <f>'SKLOP A'!J442</f>
        <v>0</v>
      </c>
      <c r="AA625" s="321">
        <v>4.5</v>
      </c>
      <c r="AB625" s="321">
        <v>1.4</v>
      </c>
      <c r="AC625" s="321">
        <f t="shared" si="155"/>
        <v>6.3</v>
      </c>
      <c r="AD625" s="321">
        <v>1.1499999999999999</v>
      </c>
      <c r="AE625" s="321">
        <v>8.1074999999999999</v>
      </c>
      <c r="AF625" s="321">
        <v>1.1499999999999999</v>
      </c>
      <c r="AG625" s="321">
        <f t="shared" si="156"/>
        <v>8.8089999999999993</v>
      </c>
      <c r="AH625" s="321">
        <f t="shared" si="157"/>
        <v>170.1</v>
      </c>
      <c r="AI625" s="332"/>
      <c r="AJ625" s="321">
        <f t="shared" si="154"/>
        <v>437.80500000000001</v>
      </c>
      <c r="AK625" s="332"/>
      <c r="AL625" s="464">
        <f t="shared" si="153"/>
        <v>599.01199999999994</v>
      </c>
      <c r="AM625" s="491"/>
      <c r="AN625" s="487">
        <v>190.35</v>
      </c>
      <c r="AO625" s="331"/>
      <c r="AP625" s="331">
        <v>413.64</v>
      </c>
      <c r="AQ625" s="331"/>
      <c r="AR625" s="475">
        <f t="shared" si="158"/>
        <v>0</v>
      </c>
      <c r="AS625" s="323"/>
      <c r="AT625" s="301"/>
      <c r="AU625" s="301"/>
      <c r="AV625" s="301"/>
      <c r="AW625" s="301"/>
    </row>
    <row r="626" spans="1:49" ht="14.45" customHeight="1" x14ac:dyDescent="0.2">
      <c r="A626" s="322">
        <v>625</v>
      </c>
      <c r="B626" s="255">
        <v>605</v>
      </c>
      <c r="C626" s="260">
        <v>444</v>
      </c>
      <c r="D626" s="260"/>
      <c r="E626" s="258"/>
      <c r="F626" s="259" t="s">
        <v>505</v>
      </c>
      <c r="G626" s="20">
        <v>41</v>
      </c>
      <c r="H626" s="47" t="s">
        <v>645</v>
      </c>
      <c r="I626" s="260">
        <v>3796</v>
      </c>
      <c r="J626" s="261" t="s">
        <v>561</v>
      </c>
      <c r="K626" s="322">
        <v>0</v>
      </c>
      <c r="L626" s="322">
        <f t="shared" si="152"/>
        <v>500020000</v>
      </c>
      <c r="M626" s="259" t="s">
        <v>778</v>
      </c>
      <c r="N626" s="317">
        <v>12</v>
      </c>
      <c r="O626" s="270" t="s">
        <v>9</v>
      </c>
      <c r="P626" s="259" t="s">
        <v>15</v>
      </c>
      <c r="Q626" s="274">
        <v>1</v>
      </c>
      <c r="R626" s="321">
        <v>2</v>
      </c>
      <c r="S626" s="321">
        <f t="shared" si="159"/>
        <v>2.5</v>
      </c>
      <c r="T626" s="321">
        <f t="shared" si="160"/>
        <v>3</v>
      </c>
      <c r="U626" s="321">
        <v>3</v>
      </c>
      <c r="V626" s="321">
        <v>3</v>
      </c>
      <c r="W626" s="321">
        <v>6.33</v>
      </c>
      <c r="X626" s="321">
        <v>9.9</v>
      </c>
      <c r="Y626" s="385">
        <v>10.77</v>
      </c>
      <c r="Z626" s="321">
        <f>'SKLOP A'!J443</f>
        <v>0</v>
      </c>
      <c r="AA626" s="321">
        <v>6.33</v>
      </c>
      <c r="AB626" s="321">
        <v>1.4</v>
      </c>
      <c r="AC626" s="321">
        <f t="shared" si="155"/>
        <v>8.86</v>
      </c>
      <c r="AD626" s="321">
        <v>1.1499999999999999</v>
      </c>
      <c r="AE626" s="321">
        <v>11.385</v>
      </c>
      <c r="AF626" s="321">
        <v>1.1499999999999999</v>
      </c>
      <c r="AG626" s="321">
        <f t="shared" si="156"/>
        <v>12.385499999999999</v>
      </c>
      <c r="AH626" s="321">
        <f t="shared" si="157"/>
        <v>8.86</v>
      </c>
      <c r="AI626" s="332"/>
      <c r="AJ626" s="321">
        <f t="shared" si="154"/>
        <v>22.77</v>
      </c>
      <c r="AK626" s="332"/>
      <c r="AL626" s="464">
        <f t="shared" si="153"/>
        <v>37.156499999999994</v>
      </c>
      <c r="AM626" s="491"/>
      <c r="AN626" s="487">
        <v>9.9</v>
      </c>
      <c r="AO626" s="331"/>
      <c r="AP626" s="331">
        <v>21.54</v>
      </c>
      <c r="AQ626" s="331"/>
      <c r="AR626" s="475">
        <f t="shared" si="158"/>
        <v>0</v>
      </c>
      <c r="AS626" s="323"/>
      <c r="AT626" s="301"/>
      <c r="AU626" s="301"/>
      <c r="AV626" s="301"/>
      <c r="AW626" s="301"/>
    </row>
    <row r="627" spans="1:49" ht="14.45" customHeight="1" x14ac:dyDescent="0.2">
      <c r="A627" s="322">
        <v>626</v>
      </c>
      <c r="B627" s="255">
        <v>606</v>
      </c>
      <c r="C627" s="260">
        <v>445</v>
      </c>
      <c r="D627" s="260"/>
      <c r="E627" s="258"/>
      <c r="F627" s="259" t="s">
        <v>505</v>
      </c>
      <c r="G627" s="20">
        <v>41</v>
      </c>
      <c r="H627" s="47" t="s">
        <v>645</v>
      </c>
      <c r="I627" s="260">
        <v>3797</v>
      </c>
      <c r="J627" s="261" t="s">
        <v>562</v>
      </c>
      <c r="K627" s="322">
        <v>0</v>
      </c>
      <c r="L627" s="322">
        <f t="shared" si="152"/>
        <v>500020200</v>
      </c>
      <c r="M627" s="259" t="s">
        <v>779</v>
      </c>
      <c r="N627" s="317">
        <v>2</v>
      </c>
      <c r="O627" s="270" t="s">
        <v>9</v>
      </c>
      <c r="P627" s="259" t="s">
        <v>15</v>
      </c>
      <c r="Q627" s="274">
        <v>3</v>
      </c>
      <c r="R627" s="321">
        <v>6</v>
      </c>
      <c r="S627" s="321">
        <f t="shared" si="159"/>
        <v>7.5</v>
      </c>
      <c r="T627" s="321">
        <f t="shared" si="160"/>
        <v>8</v>
      </c>
      <c r="U627" s="321">
        <v>8</v>
      </c>
      <c r="V627" s="321">
        <v>8</v>
      </c>
      <c r="W627" s="321">
        <v>10.19</v>
      </c>
      <c r="X627" s="321">
        <v>15.94</v>
      </c>
      <c r="Y627" s="385">
        <v>16.809999999999999</v>
      </c>
      <c r="Z627" s="321">
        <f>'SKLOP A'!J444</f>
        <v>0</v>
      </c>
      <c r="AA627" s="321">
        <v>10.19</v>
      </c>
      <c r="AB627" s="321">
        <v>1.4</v>
      </c>
      <c r="AC627" s="321">
        <f t="shared" si="155"/>
        <v>14.27</v>
      </c>
      <c r="AD627" s="321">
        <v>1.1499999999999999</v>
      </c>
      <c r="AE627" s="321">
        <v>18.331</v>
      </c>
      <c r="AF627" s="321">
        <v>1.1499999999999999</v>
      </c>
      <c r="AG627" s="321">
        <f t="shared" si="156"/>
        <v>19.331499999999998</v>
      </c>
      <c r="AH627" s="321">
        <f t="shared" si="157"/>
        <v>42.81</v>
      </c>
      <c r="AI627" s="332"/>
      <c r="AJ627" s="321">
        <f t="shared" si="154"/>
        <v>109.98599999999999</v>
      </c>
      <c r="AK627" s="332"/>
      <c r="AL627" s="464">
        <f t="shared" si="153"/>
        <v>154.65199999999999</v>
      </c>
      <c r="AM627" s="491"/>
      <c r="AN627" s="487">
        <v>47.82</v>
      </c>
      <c r="AO627" s="331"/>
      <c r="AP627" s="331">
        <v>100.85999999999999</v>
      </c>
      <c r="AQ627" s="331"/>
      <c r="AR627" s="475">
        <f t="shared" si="158"/>
        <v>0</v>
      </c>
      <c r="AS627" s="323"/>
      <c r="AT627" s="301"/>
      <c r="AU627" s="301"/>
      <c r="AV627" s="301"/>
      <c r="AW627" s="301"/>
    </row>
    <row r="628" spans="1:49" ht="14.45" customHeight="1" x14ac:dyDescent="0.2">
      <c r="A628" s="322">
        <v>627</v>
      </c>
      <c r="B628" s="255">
        <v>607</v>
      </c>
      <c r="C628" s="260">
        <v>446</v>
      </c>
      <c r="D628" s="260"/>
      <c r="E628" s="258"/>
      <c r="F628" s="259" t="s">
        <v>505</v>
      </c>
      <c r="G628" s="20">
        <v>41</v>
      </c>
      <c r="H628" s="47" t="s">
        <v>645</v>
      </c>
      <c r="I628" s="260">
        <v>3798</v>
      </c>
      <c r="J628" s="261" t="s">
        <v>563</v>
      </c>
      <c r="K628" s="322">
        <v>0</v>
      </c>
      <c r="L628" s="322">
        <f t="shared" si="152"/>
        <v>500020400</v>
      </c>
      <c r="M628" s="259" t="s">
        <v>780</v>
      </c>
      <c r="N628" s="317">
        <v>2</v>
      </c>
      <c r="O628" s="270" t="s">
        <v>9</v>
      </c>
      <c r="P628" s="259" t="s">
        <v>15</v>
      </c>
      <c r="Q628" s="274">
        <v>1</v>
      </c>
      <c r="R628" s="321">
        <v>2</v>
      </c>
      <c r="S628" s="321">
        <f t="shared" si="159"/>
        <v>2.5</v>
      </c>
      <c r="T628" s="321">
        <f t="shared" si="160"/>
        <v>3</v>
      </c>
      <c r="U628" s="321">
        <v>3</v>
      </c>
      <c r="V628" s="321">
        <v>3</v>
      </c>
      <c r="W628" s="321">
        <v>11.17</v>
      </c>
      <c r="X628" s="321">
        <v>17.48</v>
      </c>
      <c r="Y628" s="385">
        <v>18.43</v>
      </c>
      <c r="Z628" s="321">
        <f>'SKLOP A'!J445</f>
        <v>0</v>
      </c>
      <c r="AA628" s="321">
        <v>11.17</v>
      </c>
      <c r="AB628" s="321">
        <v>1.4</v>
      </c>
      <c r="AC628" s="321">
        <f t="shared" si="155"/>
        <v>15.64</v>
      </c>
      <c r="AD628" s="321">
        <v>1.1499999999999999</v>
      </c>
      <c r="AE628" s="321">
        <v>20.102</v>
      </c>
      <c r="AF628" s="321">
        <v>1.1499999999999999</v>
      </c>
      <c r="AG628" s="321">
        <f t="shared" si="156"/>
        <v>21.194499999999998</v>
      </c>
      <c r="AH628" s="321">
        <f t="shared" si="157"/>
        <v>15.64</v>
      </c>
      <c r="AI628" s="332"/>
      <c r="AJ628" s="321">
        <f t="shared" si="154"/>
        <v>40.204000000000001</v>
      </c>
      <c r="AK628" s="332"/>
      <c r="AL628" s="464">
        <f t="shared" si="153"/>
        <v>63.583499999999994</v>
      </c>
      <c r="AM628" s="491"/>
      <c r="AN628" s="487">
        <v>17.48</v>
      </c>
      <c r="AO628" s="331"/>
      <c r="AP628" s="331">
        <v>36.86</v>
      </c>
      <c r="AQ628" s="331"/>
      <c r="AR628" s="475">
        <f t="shared" si="158"/>
        <v>0</v>
      </c>
      <c r="AS628" s="323"/>
      <c r="AT628" s="301"/>
      <c r="AU628" s="301"/>
      <c r="AV628" s="301"/>
      <c r="AW628" s="301"/>
    </row>
    <row r="629" spans="1:49" ht="14.45" customHeight="1" x14ac:dyDescent="0.2">
      <c r="A629" s="322">
        <v>628</v>
      </c>
      <c r="B629" s="255">
        <v>608</v>
      </c>
      <c r="C629" s="260">
        <v>447</v>
      </c>
      <c r="D629" s="260"/>
      <c r="E629" s="258"/>
      <c r="F629" s="259" t="s">
        <v>505</v>
      </c>
      <c r="G629" s="20">
        <v>41</v>
      </c>
      <c r="H629" s="47" t="s">
        <v>645</v>
      </c>
      <c r="I629" s="260">
        <v>3799</v>
      </c>
      <c r="J629" s="261" t="s">
        <v>564</v>
      </c>
      <c r="K629" s="322">
        <v>0</v>
      </c>
      <c r="L629" s="322">
        <f t="shared" si="152"/>
        <v>500020600</v>
      </c>
      <c r="M629" s="259" t="s">
        <v>781</v>
      </c>
      <c r="N629" s="317">
        <v>3</v>
      </c>
      <c r="O629" s="270" t="s">
        <v>9</v>
      </c>
      <c r="P629" s="259" t="s">
        <v>15</v>
      </c>
      <c r="Q629" s="274">
        <v>3</v>
      </c>
      <c r="R629" s="321">
        <v>6</v>
      </c>
      <c r="S629" s="321">
        <f t="shared" si="159"/>
        <v>7.5</v>
      </c>
      <c r="T629" s="321">
        <f t="shared" si="160"/>
        <v>8</v>
      </c>
      <c r="U629" s="321">
        <v>8</v>
      </c>
      <c r="V629" s="321">
        <v>8</v>
      </c>
      <c r="W629" s="321">
        <v>17.18</v>
      </c>
      <c r="X629" s="321">
        <v>26.88</v>
      </c>
      <c r="Y629" s="385">
        <v>28.34</v>
      </c>
      <c r="Z629" s="321">
        <f>'SKLOP A'!J446</f>
        <v>0</v>
      </c>
      <c r="AA629" s="321">
        <v>17.18</v>
      </c>
      <c r="AB629" s="321">
        <v>1.4</v>
      </c>
      <c r="AC629" s="321">
        <f t="shared" si="155"/>
        <v>24.05</v>
      </c>
      <c r="AD629" s="321">
        <v>1.1499999999999999</v>
      </c>
      <c r="AE629" s="321">
        <v>30.911999999999995</v>
      </c>
      <c r="AF629" s="321">
        <v>1.1499999999999999</v>
      </c>
      <c r="AG629" s="321">
        <f t="shared" si="156"/>
        <v>32.590999999999994</v>
      </c>
      <c r="AH629" s="321">
        <f t="shared" si="157"/>
        <v>72.150000000000006</v>
      </c>
      <c r="AI629" s="332"/>
      <c r="AJ629" s="321">
        <f t="shared" si="154"/>
        <v>185.47199999999998</v>
      </c>
      <c r="AK629" s="332"/>
      <c r="AL629" s="464">
        <f t="shared" si="153"/>
        <v>260.72799999999995</v>
      </c>
      <c r="AM629" s="491"/>
      <c r="AN629" s="487">
        <v>80.64</v>
      </c>
      <c r="AO629" s="331"/>
      <c r="AP629" s="331">
        <v>170.04</v>
      </c>
      <c r="AQ629" s="331"/>
      <c r="AR629" s="475">
        <f t="shared" si="158"/>
        <v>0</v>
      </c>
      <c r="AS629" s="323"/>
      <c r="AT629" s="301"/>
      <c r="AU629" s="301"/>
      <c r="AV629" s="301"/>
      <c r="AW629" s="301"/>
    </row>
    <row r="630" spans="1:49" ht="14.45" customHeight="1" x14ac:dyDescent="0.2">
      <c r="A630" s="322">
        <v>629</v>
      </c>
      <c r="B630" s="255">
        <v>609</v>
      </c>
      <c r="C630" s="260">
        <v>448</v>
      </c>
      <c r="D630" s="260"/>
      <c r="E630" s="258"/>
      <c r="F630" s="259" t="s">
        <v>505</v>
      </c>
      <c r="G630" s="20">
        <v>42</v>
      </c>
      <c r="H630" s="47" t="s">
        <v>658</v>
      </c>
      <c r="I630" s="260">
        <v>2039</v>
      </c>
      <c r="J630" s="261" t="s">
        <v>565</v>
      </c>
      <c r="K630" s="322">
        <v>0</v>
      </c>
      <c r="L630" s="322">
        <f t="shared" ref="L630:L654" si="161">J630-K630</f>
        <v>500028000</v>
      </c>
      <c r="M630" s="259" t="s">
        <v>566</v>
      </c>
      <c r="N630" s="317">
        <v>15.1</v>
      </c>
      <c r="O630" s="270" t="s">
        <v>9</v>
      </c>
      <c r="P630" s="259" t="s">
        <v>15</v>
      </c>
      <c r="Q630" s="274">
        <v>2</v>
      </c>
      <c r="R630" s="321">
        <v>4</v>
      </c>
      <c r="S630" s="321">
        <f t="shared" si="159"/>
        <v>5</v>
      </c>
      <c r="T630" s="321">
        <f t="shared" si="160"/>
        <v>5</v>
      </c>
      <c r="U630" s="321">
        <v>5</v>
      </c>
      <c r="V630" s="321">
        <v>5</v>
      </c>
      <c r="W630" s="321">
        <v>14.17</v>
      </c>
      <c r="X630" s="321">
        <v>21.04</v>
      </c>
      <c r="Y630" s="385">
        <v>22.62</v>
      </c>
      <c r="Z630" s="321">
        <f>'SKLOP A'!J447</f>
        <v>0</v>
      </c>
      <c r="AA630" s="321">
        <v>14.17</v>
      </c>
      <c r="AB630" s="321">
        <v>1.4</v>
      </c>
      <c r="AC630" s="321">
        <f t="shared" si="155"/>
        <v>19.84</v>
      </c>
      <c r="AD630" s="321">
        <v>1.1499999999999999</v>
      </c>
      <c r="AE630" s="321">
        <v>24.195999999999998</v>
      </c>
      <c r="AF630" s="321">
        <v>1.1499999999999999</v>
      </c>
      <c r="AG630" s="321">
        <f t="shared" si="156"/>
        <v>26.012999999999998</v>
      </c>
      <c r="AH630" s="321">
        <f t="shared" si="157"/>
        <v>39.68</v>
      </c>
      <c r="AI630" s="332"/>
      <c r="AJ630" s="321">
        <f t="shared" si="154"/>
        <v>96.783999999999992</v>
      </c>
      <c r="AK630" s="332"/>
      <c r="AL630" s="464">
        <f t="shared" si="153"/>
        <v>130.065</v>
      </c>
      <c r="AM630" s="491"/>
      <c r="AN630" s="487">
        <v>42.08</v>
      </c>
      <c r="AO630" s="331"/>
      <c r="AP630" s="331">
        <v>90.48</v>
      </c>
      <c r="AQ630" s="331"/>
      <c r="AR630" s="475">
        <f t="shared" si="158"/>
        <v>0</v>
      </c>
      <c r="AS630" s="323"/>
      <c r="AT630" s="301"/>
      <c r="AU630" s="301"/>
      <c r="AV630" s="301"/>
      <c r="AW630" s="301"/>
    </row>
    <row r="631" spans="1:49" ht="14.45" customHeight="1" x14ac:dyDescent="0.2">
      <c r="A631" s="322">
        <v>630</v>
      </c>
      <c r="B631" s="255">
        <v>610</v>
      </c>
      <c r="C631" s="260">
        <v>449</v>
      </c>
      <c r="D631" s="260"/>
      <c r="E631" s="258"/>
      <c r="F631" s="259" t="s">
        <v>505</v>
      </c>
      <c r="G631" s="20">
        <v>42</v>
      </c>
      <c r="H631" s="47" t="s">
        <v>658</v>
      </c>
      <c r="I631" s="260">
        <v>2040</v>
      </c>
      <c r="J631" s="261" t="s">
        <v>567</v>
      </c>
      <c r="K631" s="322">
        <v>0</v>
      </c>
      <c r="L631" s="322">
        <f t="shared" si="161"/>
        <v>500028100</v>
      </c>
      <c r="M631" s="259" t="s">
        <v>568</v>
      </c>
      <c r="N631" s="317">
        <v>16.55</v>
      </c>
      <c r="O631" s="270" t="s">
        <v>9</v>
      </c>
      <c r="P631" s="259" t="s">
        <v>15</v>
      </c>
      <c r="Q631" s="274">
        <v>10</v>
      </c>
      <c r="R631" s="321">
        <v>20</v>
      </c>
      <c r="S631" s="321">
        <f t="shared" si="159"/>
        <v>25</v>
      </c>
      <c r="T631" s="321">
        <f t="shared" si="160"/>
        <v>25</v>
      </c>
      <c r="U631" s="321">
        <v>25</v>
      </c>
      <c r="V631" s="321">
        <v>25</v>
      </c>
      <c r="W631" s="321">
        <v>18.579999999999998</v>
      </c>
      <c r="X631" s="321">
        <v>26.22</v>
      </c>
      <c r="Y631" s="385">
        <v>28.18</v>
      </c>
      <c r="Z631" s="321">
        <f>'SKLOP A'!J448</f>
        <v>0</v>
      </c>
      <c r="AA631" s="321">
        <v>18.579999999999998</v>
      </c>
      <c r="AB631" s="321">
        <v>1.4</v>
      </c>
      <c r="AC631" s="321">
        <f t="shared" si="155"/>
        <v>26.01</v>
      </c>
      <c r="AD631" s="321">
        <v>1.1499999999999999</v>
      </c>
      <c r="AE631" s="321">
        <v>30.152999999999995</v>
      </c>
      <c r="AF631" s="321">
        <v>1.1499999999999999</v>
      </c>
      <c r="AG631" s="321">
        <f t="shared" si="156"/>
        <v>32.406999999999996</v>
      </c>
      <c r="AH631" s="321">
        <f t="shared" si="157"/>
        <v>260.10000000000002</v>
      </c>
      <c r="AI631" s="332"/>
      <c r="AJ631" s="321">
        <f t="shared" si="154"/>
        <v>603.05999999999995</v>
      </c>
      <c r="AK631" s="332"/>
      <c r="AL631" s="464">
        <f t="shared" ref="AL631:AL654" si="162">V631*AG631</f>
        <v>810.17499999999995</v>
      </c>
      <c r="AM631" s="491"/>
      <c r="AN631" s="487">
        <v>262.2</v>
      </c>
      <c r="AO631" s="331"/>
      <c r="AP631" s="331">
        <v>563.6</v>
      </c>
      <c r="AQ631" s="331"/>
      <c r="AR631" s="475">
        <f t="shared" si="158"/>
        <v>0</v>
      </c>
      <c r="AS631" s="323"/>
      <c r="AT631" s="301"/>
      <c r="AU631" s="301"/>
      <c r="AV631" s="301"/>
      <c r="AW631" s="301"/>
    </row>
    <row r="632" spans="1:49" ht="14.45" customHeight="1" x14ac:dyDescent="0.2">
      <c r="A632" s="322">
        <v>631</v>
      </c>
      <c r="B632" s="255">
        <v>611</v>
      </c>
      <c r="C632" s="260">
        <v>450</v>
      </c>
      <c r="D632" s="260"/>
      <c r="E632" s="258"/>
      <c r="F632" s="259" t="s">
        <v>505</v>
      </c>
      <c r="G632" s="20">
        <v>42</v>
      </c>
      <c r="H632" s="47" t="s">
        <v>658</v>
      </c>
      <c r="I632" s="260">
        <v>2041</v>
      </c>
      <c r="J632" s="261" t="s">
        <v>569</v>
      </c>
      <c r="K632" s="322">
        <v>0</v>
      </c>
      <c r="L632" s="322">
        <f t="shared" si="161"/>
        <v>500028500</v>
      </c>
      <c r="M632" s="259" t="s">
        <v>570</v>
      </c>
      <c r="N632" s="317">
        <v>1.25</v>
      </c>
      <c r="O632" s="270" t="s">
        <v>9</v>
      </c>
      <c r="P632" s="259" t="s">
        <v>15</v>
      </c>
      <c r="Q632" s="274">
        <v>8</v>
      </c>
      <c r="R632" s="321">
        <v>16</v>
      </c>
      <c r="S632" s="321">
        <f t="shared" si="159"/>
        <v>20</v>
      </c>
      <c r="T632" s="321">
        <f t="shared" si="160"/>
        <v>20</v>
      </c>
      <c r="U632" s="321">
        <v>20</v>
      </c>
      <c r="V632" s="321">
        <v>20</v>
      </c>
      <c r="W632" s="321">
        <v>27.78</v>
      </c>
      <c r="X632" s="321">
        <v>39.19</v>
      </c>
      <c r="Y632" s="385">
        <v>42.13</v>
      </c>
      <c r="Z632" s="321">
        <f>'SKLOP A'!J449</f>
        <v>0</v>
      </c>
      <c r="AA632" s="321">
        <v>27.78</v>
      </c>
      <c r="AB632" s="321">
        <v>1.4</v>
      </c>
      <c r="AC632" s="321">
        <f t="shared" si="155"/>
        <v>38.89</v>
      </c>
      <c r="AD632" s="321">
        <v>1.1499999999999999</v>
      </c>
      <c r="AE632" s="321">
        <v>45.068499999999993</v>
      </c>
      <c r="AF632" s="321">
        <v>1.1499999999999999</v>
      </c>
      <c r="AG632" s="321">
        <f t="shared" si="156"/>
        <v>48.4495</v>
      </c>
      <c r="AH632" s="321">
        <f t="shared" si="157"/>
        <v>311.12</v>
      </c>
      <c r="AI632" s="332"/>
      <c r="AJ632" s="321">
        <f t="shared" ref="AJ632:AJ654" si="163">R632*AE632</f>
        <v>721.09599999999989</v>
      </c>
      <c r="AK632" s="332"/>
      <c r="AL632" s="464">
        <f t="shared" si="162"/>
        <v>968.99</v>
      </c>
      <c r="AM632" s="491"/>
      <c r="AN632" s="487">
        <v>313.52</v>
      </c>
      <c r="AO632" s="331"/>
      <c r="AP632" s="331">
        <v>674.08</v>
      </c>
      <c r="AQ632" s="331"/>
      <c r="AR632" s="475">
        <f t="shared" si="158"/>
        <v>0</v>
      </c>
      <c r="AS632" s="323"/>
      <c r="AT632" s="301"/>
      <c r="AU632" s="301"/>
      <c r="AV632" s="301"/>
      <c r="AW632" s="301"/>
    </row>
    <row r="633" spans="1:49" ht="14.45" customHeight="1" x14ac:dyDescent="0.2">
      <c r="A633" s="322">
        <v>632</v>
      </c>
      <c r="B633" s="255">
        <v>612</v>
      </c>
      <c r="C633" s="260">
        <v>451</v>
      </c>
      <c r="D633" s="260"/>
      <c r="E633" s="258"/>
      <c r="F633" s="259" t="s">
        <v>505</v>
      </c>
      <c r="G633" s="20">
        <v>42</v>
      </c>
      <c r="H633" s="47" t="s">
        <v>658</v>
      </c>
      <c r="I633" s="260">
        <v>2042</v>
      </c>
      <c r="J633" s="261" t="s">
        <v>571</v>
      </c>
      <c r="K633" s="322">
        <v>0</v>
      </c>
      <c r="L633" s="322">
        <f t="shared" si="161"/>
        <v>500029000</v>
      </c>
      <c r="M633" s="259" t="s">
        <v>572</v>
      </c>
      <c r="N633" s="317">
        <v>2.4</v>
      </c>
      <c r="O633" s="270" t="s">
        <v>9</v>
      </c>
      <c r="P633" s="259" t="s">
        <v>15</v>
      </c>
      <c r="Q633" s="274">
        <v>3</v>
      </c>
      <c r="R633" s="321">
        <v>6</v>
      </c>
      <c r="S633" s="321">
        <f t="shared" si="159"/>
        <v>7.5</v>
      </c>
      <c r="T633" s="321">
        <f t="shared" si="160"/>
        <v>8</v>
      </c>
      <c r="U633" s="321">
        <v>8</v>
      </c>
      <c r="V633" s="321">
        <v>8</v>
      </c>
      <c r="W633" s="321">
        <v>30.2</v>
      </c>
      <c r="X633" s="321">
        <v>43.86</v>
      </c>
      <c r="Y633" s="385">
        <v>50.12</v>
      </c>
      <c r="Z633" s="321">
        <f>'SKLOP A'!J450</f>
        <v>0</v>
      </c>
      <c r="AA633" s="321">
        <v>30.2</v>
      </c>
      <c r="AB633" s="321">
        <v>1.4</v>
      </c>
      <c r="AC633" s="321">
        <f t="shared" si="155"/>
        <v>42.28</v>
      </c>
      <c r="AD633" s="321">
        <v>1.1499999999999999</v>
      </c>
      <c r="AE633" s="321">
        <v>50.438999999999993</v>
      </c>
      <c r="AF633" s="321">
        <v>1.1499999999999999</v>
      </c>
      <c r="AG633" s="321">
        <f t="shared" si="156"/>
        <v>57.637999999999991</v>
      </c>
      <c r="AH633" s="321">
        <f t="shared" si="157"/>
        <v>126.84</v>
      </c>
      <c r="AI633" s="332"/>
      <c r="AJ633" s="321">
        <f t="shared" si="163"/>
        <v>302.63399999999996</v>
      </c>
      <c r="AK633" s="332"/>
      <c r="AL633" s="464">
        <f t="shared" si="162"/>
        <v>461.10399999999993</v>
      </c>
      <c r="AM633" s="491"/>
      <c r="AN633" s="487">
        <v>131.57999999999998</v>
      </c>
      <c r="AO633" s="331"/>
      <c r="AP633" s="331">
        <v>300.71999999999997</v>
      </c>
      <c r="AQ633" s="331"/>
      <c r="AR633" s="475">
        <f t="shared" si="158"/>
        <v>0</v>
      </c>
      <c r="AS633" s="323"/>
      <c r="AT633" s="301"/>
      <c r="AU633" s="301"/>
      <c r="AV633" s="301"/>
      <c r="AW633" s="301"/>
    </row>
    <row r="634" spans="1:49" ht="14.45" customHeight="1" x14ac:dyDescent="0.2">
      <c r="A634" s="322">
        <v>633</v>
      </c>
      <c r="B634" s="255">
        <v>613</v>
      </c>
      <c r="C634" s="260">
        <v>452</v>
      </c>
      <c r="D634" s="260"/>
      <c r="E634" s="258"/>
      <c r="F634" s="259" t="s">
        <v>505</v>
      </c>
      <c r="G634" s="20">
        <v>42</v>
      </c>
      <c r="H634" s="47" t="s">
        <v>658</v>
      </c>
      <c r="I634" s="260">
        <v>2044</v>
      </c>
      <c r="J634" s="261" t="s">
        <v>573</v>
      </c>
      <c r="K634" s="322">
        <v>0</v>
      </c>
      <c r="L634" s="322">
        <f t="shared" si="161"/>
        <v>500030000</v>
      </c>
      <c r="M634" s="259" t="s">
        <v>574</v>
      </c>
      <c r="N634" s="317">
        <v>1</v>
      </c>
      <c r="O634" s="270" t="s">
        <v>9</v>
      </c>
      <c r="P634" s="259" t="s">
        <v>15</v>
      </c>
      <c r="Q634" s="274">
        <v>1</v>
      </c>
      <c r="R634" s="321">
        <v>2</v>
      </c>
      <c r="S634" s="321">
        <f t="shared" si="159"/>
        <v>2.5</v>
      </c>
      <c r="T634" s="321">
        <f t="shared" si="160"/>
        <v>3</v>
      </c>
      <c r="U634" s="321">
        <v>3</v>
      </c>
      <c r="V634" s="321">
        <v>3</v>
      </c>
      <c r="W634" s="321">
        <v>50.93</v>
      </c>
      <c r="X634" s="321">
        <v>76.209999999999994</v>
      </c>
      <c r="Y634" s="385">
        <v>87.09</v>
      </c>
      <c r="Z634" s="321">
        <f>'SKLOP A'!J451</f>
        <v>0</v>
      </c>
      <c r="AA634" s="321">
        <v>50.93</v>
      </c>
      <c r="AB634" s="321">
        <v>1.4</v>
      </c>
      <c r="AC634" s="321">
        <f t="shared" si="155"/>
        <v>71.3</v>
      </c>
      <c r="AD634" s="321">
        <v>1.1499999999999999</v>
      </c>
      <c r="AE634" s="321">
        <v>87.641499999999979</v>
      </c>
      <c r="AF634" s="321">
        <v>1.1499999999999999</v>
      </c>
      <c r="AG634" s="321">
        <f t="shared" si="156"/>
        <v>100.15349999999999</v>
      </c>
      <c r="AH634" s="321">
        <f t="shared" si="157"/>
        <v>71.3</v>
      </c>
      <c r="AI634" s="332"/>
      <c r="AJ634" s="321">
        <f t="shared" si="163"/>
        <v>175.28299999999996</v>
      </c>
      <c r="AK634" s="332"/>
      <c r="AL634" s="464">
        <f t="shared" si="162"/>
        <v>300.46049999999997</v>
      </c>
      <c r="AM634" s="491"/>
      <c r="AN634" s="487">
        <v>76.209999999999994</v>
      </c>
      <c r="AO634" s="331"/>
      <c r="AP634" s="331">
        <v>174.18</v>
      </c>
      <c r="AQ634" s="331"/>
      <c r="AR634" s="475">
        <f t="shared" si="158"/>
        <v>0</v>
      </c>
      <c r="AS634" s="323"/>
      <c r="AT634" s="301"/>
      <c r="AU634" s="301"/>
      <c r="AV634" s="301"/>
      <c r="AW634" s="301"/>
    </row>
    <row r="635" spans="1:49" ht="14.45" customHeight="1" x14ac:dyDescent="0.2">
      <c r="A635" s="322">
        <v>634</v>
      </c>
      <c r="B635" s="255">
        <v>614</v>
      </c>
      <c r="C635" s="260">
        <v>453</v>
      </c>
      <c r="D635" s="260"/>
      <c r="E635" s="258"/>
      <c r="F635" s="259" t="s">
        <v>505</v>
      </c>
      <c r="G635" s="20">
        <v>43</v>
      </c>
      <c r="H635" s="47" t="s">
        <v>654</v>
      </c>
      <c r="I635" s="260">
        <v>3629</v>
      </c>
      <c r="J635" s="261" t="s">
        <v>575</v>
      </c>
      <c r="K635" s="322">
        <v>0</v>
      </c>
      <c r="L635" s="322">
        <f t="shared" si="161"/>
        <v>500035000</v>
      </c>
      <c r="M635" s="259" t="s">
        <v>576</v>
      </c>
      <c r="N635" s="317">
        <v>17</v>
      </c>
      <c r="O635" s="270" t="s">
        <v>9</v>
      </c>
      <c r="P635" s="259" t="s">
        <v>15</v>
      </c>
      <c r="Q635" s="274">
        <v>2</v>
      </c>
      <c r="R635" s="321">
        <v>4</v>
      </c>
      <c r="S635" s="321">
        <f t="shared" si="159"/>
        <v>5</v>
      </c>
      <c r="T635" s="321">
        <f t="shared" si="160"/>
        <v>5</v>
      </c>
      <c r="U635" s="321">
        <v>5</v>
      </c>
      <c r="V635" s="321">
        <v>5</v>
      </c>
      <c r="W635" s="321">
        <v>7.11</v>
      </c>
      <c r="X635" s="321">
        <v>8.44</v>
      </c>
      <c r="Y635" s="385">
        <v>9.36</v>
      </c>
      <c r="Z635" s="321">
        <f>'SKLOP A'!J452</f>
        <v>0</v>
      </c>
      <c r="AA635" s="321">
        <v>7.11</v>
      </c>
      <c r="AB635" s="321">
        <v>1.4</v>
      </c>
      <c r="AC635" s="321">
        <f t="shared" si="155"/>
        <v>9.9499999999999993</v>
      </c>
      <c r="AD635" s="321">
        <v>1.1499999999999999</v>
      </c>
      <c r="AE635" s="321">
        <v>9.7059999999999995</v>
      </c>
      <c r="AF635" s="321">
        <v>1.1499999999999999</v>
      </c>
      <c r="AG635" s="321">
        <f t="shared" si="156"/>
        <v>10.763999999999999</v>
      </c>
      <c r="AH635" s="321">
        <f t="shared" si="157"/>
        <v>19.899999999999999</v>
      </c>
      <c r="AI635" s="332"/>
      <c r="AJ635" s="321">
        <f t="shared" si="163"/>
        <v>38.823999999999998</v>
      </c>
      <c r="AK635" s="332"/>
      <c r="AL635" s="464">
        <f t="shared" si="162"/>
        <v>53.819999999999993</v>
      </c>
      <c r="AM635" s="491"/>
      <c r="AN635" s="487">
        <v>16.88</v>
      </c>
      <c r="AO635" s="331"/>
      <c r="AP635" s="331">
        <v>37.44</v>
      </c>
      <c r="AQ635" s="331"/>
      <c r="AR635" s="475">
        <f t="shared" si="158"/>
        <v>0</v>
      </c>
      <c r="AS635" s="323"/>
      <c r="AT635" s="301"/>
      <c r="AU635" s="301"/>
      <c r="AV635" s="301"/>
      <c r="AW635" s="301"/>
    </row>
    <row r="636" spans="1:49" ht="14.45" customHeight="1" x14ac:dyDescent="0.2">
      <c r="A636" s="322">
        <v>635</v>
      </c>
      <c r="B636" s="255">
        <v>615</v>
      </c>
      <c r="C636" s="260">
        <v>454</v>
      </c>
      <c r="D636" s="260"/>
      <c r="E636" s="258"/>
      <c r="F636" s="259" t="s">
        <v>505</v>
      </c>
      <c r="G636" s="20">
        <v>44</v>
      </c>
      <c r="H636" s="47" t="s">
        <v>655</v>
      </c>
      <c r="I636" s="260">
        <v>3771</v>
      </c>
      <c r="J636" s="261" t="s">
        <v>577</v>
      </c>
      <c r="K636" s="322">
        <v>0</v>
      </c>
      <c r="L636" s="322">
        <f t="shared" si="161"/>
        <v>500040100</v>
      </c>
      <c r="M636" s="259" t="s">
        <v>578</v>
      </c>
      <c r="N636" s="317">
        <v>8.75</v>
      </c>
      <c r="O636" s="270" t="s">
        <v>9</v>
      </c>
      <c r="P636" s="259" t="s">
        <v>782</v>
      </c>
      <c r="Q636" s="274">
        <v>3</v>
      </c>
      <c r="R636" s="321">
        <v>6</v>
      </c>
      <c r="S636" s="321">
        <f t="shared" si="159"/>
        <v>7.5</v>
      </c>
      <c r="T636" s="321">
        <f t="shared" si="160"/>
        <v>8</v>
      </c>
      <c r="U636" s="321">
        <v>8</v>
      </c>
      <c r="V636" s="321">
        <v>8</v>
      </c>
      <c r="W636" s="321">
        <v>7.6</v>
      </c>
      <c r="X636" s="321">
        <v>9.0299999999999994</v>
      </c>
      <c r="Y636" s="385">
        <v>13.64</v>
      </c>
      <c r="Z636" s="321">
        <f>'SKLOP A'!J453</f>
        <v>0</v>
      </c>
      <c r="AA636" s="321">
        <v>7.6</v>
      </c>
      <c r="AB636" s="321">
        <v>1.4</v>
      </c>
      <c r="AC636" s="321">
        <f t="shared" si="155"/>
        <v>10.64</v>
      </c>
      <c r="AD636" s="321">
        <v>1.1499999999999999</v>
      </c>
      <c r="AE636" s="321">
        <v>10.384499999999999</v>
      </c>
      <c r="AF636" s="321">
        <v>1.1499999999999999</v>
      </c>
      <c r="AG636" s="321">
        <f t="shared" si="156"/>
        <v>15.686</v>
      </c>
      <c r="AH636" s="321">
        <f t="shared" si="157"/>
        <v>31.92</v>
      </c>
      <c r="AI636" s="332"/>
      <c r="AJ636" s="321">
        <f t="shared" si="163"/>
        <v>62.306999999999995</v>
      </c>
      <c r="AK636" s="332"/>
      <c r="AL636" s="464">
        <f t="shared" si="162"/>
        <v>125.488</v>
      </c>
      <c r="AM636" s="491"/>
      <c r="AN636" s="487">
        <v>27.089999999999996</v>
      </c>
      <c r="AO636" s="331"/>
      <c r="AP636" s="331">
        <v>81.84</v>
      </c>
      <c r="AQ636" s="331"/>
      <c r="AR636" s="475">
        <f t="shared" si="158"/>
        <v>0</v>
      </c>
      <c r="AS636" s="323"/>
      <c r="AT636" s="301"/>
      <c r="AU636" s="301"/>
      <c r="AV636" s="301"/>
      <c r="AW636" s="301"/>
    </row>
    <row r="637" spans="1:49" ht="14.45" customHeight="1" x14ac:dyDescent="0.2">
      <c r="A637" s="322">
        <v>636</v>
      </c>
      <c r="B637" s="255">
        <v>616</v>
      </c>
      <c r="C637" s="260">
        <v>455</v>
      </c>
      <c r="D637" s="260"/>
      <c r="E637" s="258"/>
      <c r="F637" s="259" t="s">
        <v>505</v>
      </c>
      <c r="G637" s="20">
        <v>45</v>
      </c>
      <c r="H637" s="47" t="s">
        <v>644</v>
      </c>
      <c r="I637" s="260">
        <v>3477</v>
      </c>
      <c r="J637" s="261" t="s">
        <v>579</v>
      </c>
      <c r="K637" s="322">
        <v>0</v>
      </c>
      <c r="L637" s="322">
        <f t="shared" si="161"/>
        <v>500109300</v>
      </c>
      <c r="M637" s="259" t="s">
        <v>580</v>
      </c>
      <c r="N637" s="317">
        <v>27</v>
      </c>
      <c r="O637" s="270" t="s">
        <v>9</v>
      </c>
      <c r="P637" s="259" t="s">
        <v>15</v>
      </c>
      <c r="Q637" s="274">
        <v>24</v>
      </c>
      <c r="R637" s="321">
        <v>48</v>
      </c>
      <c r="S637" s="321">
        <f t="shared" si="159"/>
        <v>60</v>
      </c>
      <c r="T637" s="321">
        <f t="shared" si="160"/>
        <v>60</v>
      </c>
      <c r="U637" s="321">
        <v>60</v>
      </c>
      <c r="V637" s="321">
        <v>60</v>
      </c>
      <c r="W637" s="321">
        <v>4.42</v>
      </c>
      <c r="X637" s="321">
        <v>5.57</v>
      </c>
      <c r="Y637" s="385">
        <v>5.75</v>
      </c>
      <c r="Z637" s="321">
        <f>'SKLOP A'!J454</f>
        <v>0</v>
      </c>
      <c r="AA637" s="321">
        <v>4.42</v>
      </c>
      <c r="AB637" s="321">
        <v>1.4</v>
      </c>
      <c r="AC637" s="321">
        <f t="shared" si="155"/>
        <v>6.19</v>
      </c>
      <c r="AD637" s="321">
        <v>1.1499999999999999</v>
      </c>
      <c r="AE637" s="321">
        <v>6.4055</v>
      </c>
      <c r="AF637" s="321">
        <v>1.1499999999999999</v>
      </c>
      <c r="AG637" s="321">
        <f t="shared" si="156"/>
        <v>6.6124999999999998</v>
      </c>
      <c r="AH637" s="321">
        <f t="shared" si="157"/>
        <v>148.56</v>
      </c>
      <c r="AI637" s="332"/>
      <c r="AJ637" s="321">
        <f t="shared" si="163"/>
        <v>307.464</v>
      </c>
      <c r="AK637" s="332"/>
      <c r="AL637" s="464">
        <f t="shared" si="162"/>
        <v>396.75</v>
      </c>
      <c r="AM637" s="491"/>
      <c r="AN637" s="487">
        <v>133.68</v>
      </c>
      <c r="AO637" s="331"/>
      <c r="AP637" s="331">
        <v>276</v>
      </c>
      <c r="AQ637" s="331"/>
      <c r="AR637" s="475">
        <f t="shared" si="158"/>
        <v>0</v>
      </c>
      <c r="AS637" s="323"/>
      <c r="AT637" s="301"/>
      <c r="AU637" s="301"/>
      <c r="AV637" s="301"/>
      <c r="AW637" s="301"/>
    </row>
    <row r="638" spans="1:49" ht="14.45" customHeight="1" x14ac:dyDescent="0.2">
      <c r="A638" s="322">
        <v>637</v>
      </c>
      <c r="B638" s="255">
        <v>617</v>
      </c>
      <c r="C638" s="260">
        <v>456</v>
      </c>
      <c r="D638" s="260"/>
      <c r="E638" s="258"/>
      <c r="F638" s="259" t="s">
        <v>505</v>
      </c>
      <c r="G638" s="20">
        <v>45</v>
      </c>
      <c r="H638" s="47" t="s">
        <v>644</v>
      </c>
      <c r="I638" s="260">
        <v>3478</v>
      </c>
      <c r="J638" s="261" t="s">
        <v>581</v>
      </c>
      <c r="K638" s="322">
        <v>0</v>
      </c>
      <c r="L638" s="322">
        <f t="shared" si="161"/>
        <v>500109400</v>
      </c>
      <c r="M638" s="259" t="s">
        <v>582</v>
      </c>
      <c r="N638" s="317">
        <v>104</v>
      </c>
      <c r="O638" s="270" t="s">
        <v>9</v>
      </c>
      <c r="P638" s="259" t="s">
        <v>15</v>
      </c>
      <c r="Q638" s="274">
        <v>64</v>
      </c>
      <c r="R638" s="321">
        <v>128</v>
      </c>
      <c r="S638" s="321">
        <f t="shared" si="159"/>
        <v>160</v>
      </c>
      <c r="T638" s="321">
        <f t="shared" si="160"/>
        <v>160</v>
      </c>
      <c r="U638" s="321">
        <v>160</v>
      </c>
      <c r="V638" s="321">
        <v>160</v>
      </c>
      <c r="W638" s="321">
        <v>6.43</v>
      </c>
      <c r="X638" s="321">
        <v>8.1</v>
      </c>
      <c r="Y638" s="385">
        <v>8.35</v>
      </c>
      <c r="Z638" s="321">
        <f>'SKLOP A'!J455</f>
        <v>0</v>
      </c>
      <c r="AA638" s="321">
        <v>6.43</v>
      </c>
      <c r="AB638" s="321">
        <v>1.4</v>
      </c>
      <c r="AC638" s="321">
        <f t="shared" si="155"/>
        <v>9</v>
      </c>
      <c r="AD638" s="321">
        <v>1.1499999999999999</v>
      </c>
      <c r="AE638" s="321">
        <v>9.3149999999999995</v>
      </c>
      <c r="AF638" s="321">
        <v>1.1499999999999999</v>
      </c>
      <c r="AG638" s="321">
        <f t="shared" si="156"/>
        <v>9.6024999999999991</v>
      </c>
      <c r="AH638" s="321">
        <f t="shared" si="157"/>
        <v>576</v>
      </c>
      <c r="AI638" s="332"/>
      <c r="AJ638" s="321">
        <f t="shared" si="163"/>
        <v>1192.32</v>
      </c>
      <c r="AK638" s="332"/>
      <c r="AL638" s="464">
        <f t="shared" si="162"/>
        <v>1536.3999999999999</v>
      </c>
      <c r="AM638" s="491"/>
      <c r="AN638" s="487">
        <v>518.4</v>
      </c>
      <c r="AO638" s="331"/>
      <c r="AP638" s="331">
        <v>1068.8</v>
      </c>
      <c r="AQ638" s="331"/>
      <c r="AR638" s="475">
        <f t="shared" si="158"/>
        <v>0</v>
      </c>
      <c r="AS638" s="323"/>
      <c r="AT638" s="301"/>
      <c r="AU638" s="301"/>
      <c r="AV638" s="301"/>
      <c r="AW638" s="301"/>
    </row>
    <row r="639" spans="1:49" ht="14.45" customHeight="1" x14ac:dyDescent="0.2">
      <c r="A639" s="322">
        <v>638</v>
      </c>
      <c r="B639" s="255">
        <v>618</v>
      </c>
      <c r="C639" s="260">
        <v>457</v>
      </c>
      <c r="D639" s="260"/>
      <c r="E639" s="258"/>
      <c r="F639" s="259" t="s">
        <v>505</v>
      </c>
      <c r="G639" s="20">
        <v>45</v>
      </c>
      <c r="H639" s="47" t="s">
        <v>644</v>
      </c>
      <c r="I639" s="260">
        <v>3480</v>
      </c>
      <c r="J639" s="261" t="s">
        <v>583</v>
      </c>
      <c r="K639" s="322">
        <v>0</v>
      </c>
      <c r="L639" s="322">
        <f t="shared" si="161"/>
        <v>500109500</v>
      </c>
      <c r="M639" s="259" t="s">
        <v>584</v>
      </c>
      <c r="N639" s="317">
        <v>2</v>
      </c>
      <c r="O639" s="270" t="s">
        <v>9</v>
      </c>
      <c r="P639" s="259" t="s">
        <v>15</v>
      </c>
      <c r="Q639" s="274">
        <v>3</v>
      </c>
      <c r="R639" s="321">
        <v>6</v>
      </c>
      <c r="S639" s="321">
        <f t="shared" si="159"/>
        <v>7.5</v>
      </c>
      <c r="T639" s="321">
        <f t="shared" si="160"/>
        <v>8</v>
      </c>
      <c r="U639" s="321">
        <v>8</v>
      </c>
      <c r="V639" s="321">
        <v>8</v>
      </c>
      <c r="W639" s="321">
        <v>14.08</v>
      </c>
      <c r="X639" s="321">
        <v>17.72</v>
      </c>
      <c r="Y639" s="385">
        <v>18.88</v>
      </c>
      <c r="Z639" s="321">
        <f>'SKLOP A'!J456</f>
        <v>0</v>
      </c>
      <c r="AA639" s="321">
        <v>14.08</v>
      </c>
      <c r="AB639" s="321">
        <v>1.4</v>
      </c>
      <c r="AC639" s="321">
        <f t="shared" si="155"/>
        <v>19.71</v>
      </c>
      <c r="AD639" s="321">
        <v>1.1499999999999999</v>
      </c>
      <c r="AE639" s="321">
        <v>20.377999999999997</v>
      </c>
      <c r="AF639" s="321">
        <v>1.1499999999999999</v>
      </c>
      <c r="AG639" s="321">
        <f t="shared" si="156"/>
        <v>21.711999999999996</v>
      </c>
      <c r="AH639" s="321">
        <f t="shared" si="157"/>
        <v>59.13</v>
      </c>
      <c r="AI639" s="332"/>
      <c r="AJ639" s="321">
        <f t="shared" si="163"/>
        <v>122.26799999999997</v>
      </c>
      <c r="AK639" s="332"/>
      <c r="AL639" s="464">
        <f t="shared" si="162"/>
        <v>173.69599999999997</v>
      </c>
      <c r="AM639" s="491"/>
      <c r="AN639" s="487">
        <v>53.16</v>
      </c>
      <c r="AO639" s="331"/>
      <c r="AP639" s="331">
        <v>113.28</v>
      </c>
      <c r="AQ639" s="331"/>
      <c r="AR639" s="475">
        <f t="shared" si="158"/>
        <v>0</v>
      </c>
      <c r="AS639" s="323"/>
      <c r="AT639" s="301"/>
      <c r="AU639" s="301"/>
      <c r="AV639" s="301"/>
      <c r="AW639" s="301"/>
    </row>
    <row r="640" spans="1:49" ht="14.45" customHeight="1" x14ac:dyDescent="0.2">
      <c r="A640" s="322">
        <v>639</v>
      </c>
      <c r="B640" s="255">
        <v>619</v>
      </c>
      <c r="C640" s="260">
        <v>458</v>
      </c>
      <c r="D640" s="260"/>
      <c r="E640" s="258"/>
      <c r="F640" s="259" t="s">
        <v>505</v>
      </c>
      <c r="G640" s="20">
        <v>45</v>
      </c>
      <c r="H640" s="47" t="s">
        <v>644</v>
      </c>
      <c r="I640" s="260">
        <v>3481</v>
      </c>
      <c r="J640" s="261" t="s">
        <v>585</v>
      </c>
      <c r="K640" s="322">
        <v>0</v>
      </c>
      <c r="L640" s="322">
        <f t="shared" si="161"/>
        <v>500109600</v>
      </c>
      <c r="M640" s="259" t="s">
        <v>586</v>
      </c>
      <c r="N640" s="317">
        <v>3</v>
      </c>
      <c r="O640" s="270" t="s">
        <v>9</v>
      </c>
      <c r="P640" s="259" t="s">
        <v>15</v>
      </c>
      <c r="Q640" s="274">
        <v>3</v>
      </c>
      <c r="R640" s="321">
        <v>6</v>
      </c>
      <c r="S640" s="321">
        <f t="shared" si="159"/>
        <v>7.5</v>
      </c>
      <c r="T640" s="321">
        <f t="shared" si="160"/>
        <v>8</v>
      </c>
      <c r="U640" s="321">
        <v>8</v>
      </c>
      <c r="V640" s="321">
        <v>8</v>
      </c>
      <c r="W640" s="321">
        <v>23.94</v>
      </c>
      <c r="X640" s="321">
        <v>30.13</v>
      </c>
      <c r="Y640" s="385">
        <v>32.11</v>
      </c>
      <c r="Z640" s="321">
        <f>'SKLOP A'!J457</f>
        <v>0</v>
      </c>
      <c r="AA640" s="321">
        <v>23.94</v>
      </c>
      <c r="AB640" s="321">
        <v>1.4</v>
      </c>
      <c r="AC640" s="321">
        <f t="shared" si="155"/>
        <v>33.520000000000003</v>
      </c>
      <c r="AD640" s="321">
        <v>1.1499999999999999</v>
      </c>
      <c r="AE640" s="321">
        <v>34.649499999999996</v>
      </c>
      <c r="AF640" s="321">
        <v>1.1499999999999999</v>
      </c>
      <c r="AG640" s="321">
        <f t="shared" si="156"/>
        <v>36.926499999999997</v>
      </c>
      <c r="AH640" s="321">
        <f t="shared" si="157"/>
        <v>100.56</v>
      </c>
      <c r="AI640" s="332"/>
      <c r="AJ640" s="321">
        <f t="shared" si="163"/>
        <v>207.89699999999999</v>
      </c>
      <c r="AK640" s="332"/>
      <c r="AL640" s="464">
        <f t="shared" si="162"/>
        <v>295.41199999999998</v>
      </c>
      <c r="AM640" s="491"/>
      <c r="AN640" s="487">
        <v>90.39</v>
      </c>
      <c r="AO640" s="331"/>
      <c r="AP640" s="331">
        <v>192.66</v>
      </c>
      <c r="AQ640" s="331"/>
      <c r="AR640" s="475">
        <f t="shared" si="158"/>
        <v>0</v>
      </c>
      <c r="AS640" s="323"/>
      <c r="AT640" s="301"/>
      <c r="AU640" s="301"/>
      <c r="AV640" s="301"/>
      <c r="AW640" s="301"/>
    </row>
    <row r="641" spans="1:49" ht="14.45" customHeight="1" x14ac:dyDescent="0.2">
      <c r="A641" s="322">
        <v>640</v>
      </c>
      <c r="B641" s="255">
        <v>620</v>
      </c>
      <c r="C641" s="260">
        <v>459</v>
      </c>
      <c r="D641" s="260"/>
      <c r="E641" s="258"/>
      <c r="F641" s="259" t="s">
        <v>505</v>
      </c>
      <c r="G641" s="20">
        <v>45</v>
      </c>
      <c r="H641" s="47" t="s">
        <v>644</v>
      </c>
      <c r="I641" s="260">
        <v>3479</v>
      </c>
      <c r="J641" s="261" t="s">
        <v>587</v>
      </c>
      <c r="K641" s="322">
        <v>0</v>
      </c>
      <c r="L641" s="322">
        <f t="shared" si="161"/>
        <v>500109700</v>
      </c>
      <c r="M641" s="259" t="s">
        <v>588</v>
      </c>
      <c r="N641" s="317">
        <v>32</v>
      </c>
      <c r="O641" s="270" t="s">
        <v>9</v>
      </c>
      <c r="P641" s="259" t="s">
        <v>15</v>
      </c>
      <c r="Q641" s="274">
        <v>15</v>
      </c>
      <c r="R641" s="321">
        <v>30</v>
      </c>
      <c r="S641" s="321">
        <f t="shared" si="159"/>
        <v>37.5</v>
      </c>
      <c r="T641" s="321">
        <f t="shared" si="160"/>
        <v>38</v>
      </c>
      <c r="U641" s="321">
        <v>38</v>
      </c>
      <c r="V641" s="321">
        <v>38</v>
      </c>
      <c r="W641" s="321">
        <v>11.3</v>
      </c>
      <c r="X641" s="321">
        <v>14.21</v>
      </c>
      <c r="Y641" s="385">
        <v>14.66</v>
      </c>
      <c r="Z641" s="321">
        <f>'SKLOP A'!J458</f>
        <v>0</v>
      </c>
      <c r="AA641" s="321">
        <v>11.3</v>
      </c>
      <c r="AB641" s="321">
        <v>1.4</v>
      </c>
      <c r="AC641" s="321">
        <f t="shared" si="155"/>
        <v>15.82</v>
      </c>
      <c r="AD641" s="321">
        <v>1.1499999999999999</v>
      </c>
      <c r="AE641" s="321">
        <v>16.3415</v>
      </c>
      <c r="AF641" s="321">
        <v>1.1499999999999999</v>
      </c>
      <c r="AG641" s="321">
        <f t="shared" si="156"/>
        <v>16.858999999999998</v>
      </c>
      <c r="AH641" s="321">
        <f t="shared" si="157"/>
        <v>237.3</v>
      </c>
      <c r="AI641" s="332"/>
      <c r="AJ641" s="321">
        <f t="shared" si="163"/>
        <v>490.245</v>
      </c>
      <c r="AK641" s="332"/>
      <c r="AL641" s="464">
        <f t="shared" si="162"/>
        <v>640.64199999999994</v>
      </c>
      <c r="AM641" s="491"/>
      <c r="AN641" s="487">
        <v>213.15</v>
      </c>
      <c r="AO641" s="331"/>
      <c r="AP641" s="331">
        <v>439.8</v>
      </c>
      <c r="AQ641" s="331"/>
      <c r="AR641" s="475">
        <f t="shared" si="158"/>
        <v>0</v>
      </c>
      <c r="AS641" s="323"/>
      <c r="AT641" s="301"/>
      <c r="AU641" s="301"/>
      <c r="AV641" s="301"/>
      <c r="AW641" s="301"/>
    </row>
    <row r="642" spans="1:49" ht="14.45" customHeight="1" x14ac:dyDescent="0.2">
      <c r="A642" s="322">
        <v>641</v>
      </c>
      <c r="B642" s="255">
        <v>621</v>
      </c>
      <c r="C642" s="260">
        <v>460</v>
      </c>
      <c r="D642" s="260"/>
      <c r="E642" s="258"/>
      <c r="F642" s="259" t="s">
        <v>505</v>
      </c>
      <c r="G642" s="20">
        <v>45</v>
      </c>
      <c r="H642" s="47" t="s">
        <v>644</v>
      </c>
      <c r="I642" s="260">
        <v>3482</v>
      </c>
      <c r="J642" s="261" t="s">
        <v>589</v>
      </c>
      <c r="K642" s="322">
        <v>0</v>
      </c>
      <c r="L642" s="322">
        <f t="shared" si="161"/>
        <v>500109800</v>
      </c>
      <c r="M642" s="259" t="s">
        <v>590</v>
      </c>
      <c r="N642" s="317">
        <v>10</v>
      </c>
      <c r="O642" s="270" t="s">
        <v>9</v>
      </c>
      <c r="P642" s="259" t="s">
        <v>15</v>
      </c>
      <c r="Q642" s="274">
        <v>2</v>
      </c>
      <c r="R642" s="321">
        <v>4</v>
      </c>
      <c r="S642" s="321">
        <f t="shared" si="159"/>
        <v>5</v>
      </c>
      <c r="T642" s="321">
        <f t="shared" si="160"/>
        <v>5</v>
      </c>
      <c r="U642" s="321">
        <v>5</v>
      </c>
      <c r="V642" s="321">
        <v>5</v>
      </c>
      <c r="W642" s="321">
        <v>34.08</v>
      </c>
      <c r="X642" s="321">
        <v>44.82</v>
      </c>
      <c r="Y642" s="385">
        <v>47.06</v>
      </c>
      <c r="Z642" s="321">
        <f>'SKLOP A'!J459</f>
        <v>0</v>
      </c>
      <c r="AA642" s="321">
        <v>34.08</v>
      </c>
      <c r="AB642" s="321">
        <v>1.4</v>
      </c>
      <c r="AC642" s="321">
        <f t="shared" si="155"/>
        <v>47.71</v>
      </c>
      <c r="AD642" s="321">
        <v>1.1499999999999999</v>
      </c>
      <c r="AE642" s="321">
        <v>51.542999999999999</v>
      </c>
      <c r="AF642" s="321">
        <v>1.1499999999999999</v>
      </c>
      <c r="AG642" s="321">
        <f t="shared" si="156"/>
        <v>54.119</v>
      </c>
      <c r="AH642" s="321">
        <f t="shared" si="157"/>
        <v>95.42</v>
      </c>
      <c r="AI642" s="332"/>
      <c r="AJ642" s="321">
        <f t="shared" si="163"/>
        <v>206.172</v>
      </c>
      <c r="AK642" s="332"/>
      <c r="AL642" s="464">
        <f t="shared" si="162"/>
        <v>270.59500000000003</v>
      </c>
      <c r="AM642" s="491"/>
      <c r="AN642" s="487">
        <v>89.64</v>
      </c>
      <c r="AO642" s="331"/>
      <c r="AP642" s="331">
        <v>188.24</v>
      </c>
      <c r="AQ642" s="331"/>
      <c r="AR642" s="475">
        <f t="shared" si="158"/>
        <v>0</v>
      </c>
      <c r="AS642" s="323"/>
      <c r="AT642" s="301"/>
      <c r="AU642" s="301"/>
      <c r="AV642" s="301"/>
      <c r="AW642" s="301"/>
    </row>
    <row r="643" spans="1:49" ht="14.45" customHeight="1" x14ac:dyDescent="0.2">
      <c r="A643" s="322">
        <v>642</v>
      </c>
      <c r="B643" s="255">
        <v>622</v>
      </c>
      <c r="C643" s="260">
        <v>461</v>
      </c>
      <c r="D643" s="260"/>
      <c r="E643" s="258"/>
      <c r="F643" s="259" t="s">
        <v>505</v>
      </c>
      <c r="G643" s="20">
        <v>45</v>
      </c>
      <c r="H643" s="47" t="s">
        <v>644</v>
      </c>
      <c r="I643" s="260">
        <v>2917</v>
      </c>
      <c r="J643" s="261" t="s">
        <v>591</v>
      </c>
      <c r="K643" s="322">
        <v>0</v>
      </c>
      <c r="L643" s="322">
        <f t="shared" si="161"/>
        <v>500110100</v>
      </c>
      <c r="M643" s="259" t="s">
        <v>592</v>
      </c>
      <c r="N643" s="317">
        <v>44</v>
      </c>
      <c r="O643" s="270" t="s">
        <v>9</v>
      </c>
      <c r="P643" s="259" t="s">
        <v>15</v>
      </c>
      <c r="Q643" s="274">
        <v>18</v>
      </c>
      <c r="R643" s="321">
        <v>36</v>
      </c>
      <c r="S643" s="321">
        <f t="shared" si="159"/>
        <v>45</v>
      </c>
      <c r="T643" s="321">
        <f t="shared" si="160"/>
        <v>45</v>
      </c>
      <c r="U643" s="321">
        <v>45</v>
      </c>
      <c r="V643" s="321">
        <v>45</v>
      </c>
      <c r="W643" s="321">
        <v>7.47</v>
      </c>
      <c r="X643" s="321">
        <v>9.49</v>
      </c>
      <c r="Y643" s="385">
        <v>9.7899999999999991</v>
      </c>
      <c r="Z643" s="321">
        <f>'SKLOP A'!J460</f>
        <v>0</v>
      </c>
      <c r="AA643" s="321">
        <v>7.47</v>
      </c>
      <c r="AB643" s="321">
        <v>1.4</v>
      </c>
      <c r="AC643" s="321">
        <f t="shared" si="155"/>
        <v>10.46</v>
      </c>
      <c r="AD643" s="321">
        <v>1.1499999999999999</v>
      </c>
      <c r="AE643" s="321">
        <v>10.913499999999999</v>
      </c>
      <c r="AF643" s="321">
        <v>1.1499999999999999</v>
      </c>
      <c r="AG643" s="321">
        <f t="shared" si="156"/>
        <v>11.258499999999998</v>
      </c>
      <c r="AH643" s="321">
        <f t="shared" si="157"/>
        <v>188.28000000000003</v>
      </c>
      <c r="AI643" s="332"/>
      <c r="AJ643" s="321">
        <f t="shared" si="163"/>
        <v>392.88599999999997</v>
      </c>
      <c r="AK643" s="332"/>
      <c r="AL643" s="464">
        <f t="shared" si="162"/>
        <v>506.63249999999994</v>
      </c>
      <c r="AM643" s="491"/>
      <c r="AN643" s="487">
        <v>170.82</v>
      </c>
      <c r="AO643" s="331"/>
      <c r="AP643" s="331">
        <v>352.43999999999994</v>
      </c>
      <c r="AQ643" s="331"/>
      <c r="AR643" s="475">
        <f t="shared" si="158"/>
        <v>0</v>
      </c>
      <c r="AS643" s="323"/>
      <c r="AT643" s="301"/>
      <c r="AU643" s="301"/>
      <c r="AV643" s="301"/>
      <c r="AW643" s="301"/>
    </row>
    <row r="644" spans="1:49" ht="14.45" customHeight="1" x14ac:dyDescent="0.2">
      <c r="A644" s="322">
        <v>643</v>
      </c>
      <c r="B644" s="255">
        <v>623</v>
      </c>
      <c r="C644" s="260">
        <v>462</v>
      </c>
      <c r="D644" s="260"/>
      <c r="E644" s="258"/>
      <c r="F644" s="259" t="s">
        <v>505</v>
      </c>
      <c r="G644" s="20">
        <v>45</v>
      </c>
      <c r="H644" s="47" t="s">
        <v>644</v>
      </c>
      <c r="I644" s="260">
        <v>3011</v>
      </c>
      <c r="J644" s="261" t="s">
        <v>593</v>
      </c>
      <c r="K644" s="322">
        <v>0</v>
      </c>
      <c r="L644" s="322">
        <f t="shared" si="161"/>
        <v>500110500</v>
      </c>
      <c r="M644" s="259" t="s">
        <v>594</v>
      </c>
      <c r="N644" s="317">
        <v>111</v>
      </c>
      <c r="O644" s="270" t="s">
        <v>9</v>
      </c>
      <c r="P644" s="259" t="s">
        <v>15</v>
      </c>
      <c r="Q644" s="274">
        <v>43</v>
      </c>
      <c r="R644" s="321">
        <v>86</v>
      </c>
      <c r="S644" s="321">
        <f t="shared" si="159"/>
        <v>107.5</v>
      </c>
      <c r="T644" s="321">
        <f t="shared" si="160"/>
        <v>108</v>
      </c>
      <c r="U644" s="321">
        <v>108</v>
      </c>
      <c r="V644" s="321">
        <v>108</v>
      </c>
      <c r="W644" s="321">
        <v>9.34</v>
      </c>
      <c r="X644" s="321">
        <v>12.21</v>
      </c>
      <c r="Y644" s="385">
        <v>12.59</v>
      </c>
      <c r="Z644" s="321">
        <f>'SKLOP A'!J461</f>
        <v>0</v>
      </c>
      <c r="AA644" s="321">
        <v>9.34</v>
      </c>
      <c r="AB644" s="321">
        <v>1.4</v>
      </c>
      <c r="AC644" s="321">
        <f t="shared" si="155"/>
        <v>13.08</v>
      </c>
      <c r="AD644" s="321">
        <v>1.1499999999999999</v>
      </c>
      <c r="AE644" s="321">
        <v>14.041499999999999</v>
      </c>
      <c r="AF644" s="321">
        <v>1.1499999999999999</v>
      </c>
      <c r="AG644" s="321">
        <f t="shared" si="156"/>
        <v>14.478499999999999</v>
      </c>
      <c r="AH644" s="321">
        <f t="shared" si="157"/>
        <v>562.44000000000005</v>
      </c>
      <c r="AI644" s="332"/>
      <c r="AJ644" s="321">
        <f t="shared" si="163"/>
        <v>1207.569</v>
      </c>
      <c r="AK644" s="332"/>
      <c r="AL644" s="464">
        <f t="shared" si="162"/>
        <v>1563.6779999999999</v>
      </c>
      <c r="AM644" s="491"/>
      <c r="AN644" s="487">
        <v>525.03000000000009</v>
      </c>
      <c r="AO644" s="331"/>
      <c r="AP644" s="331">
        <v>1082.74</v>
      </c>
      <c r="AQ644" s="331"/>
      <c r="AR644" s="475">
        <f t="shared" si="158"/>
        <v>0</v>
      </c>
      <c r="AS644" s="323"/>
      <c r="AT644" s="301"/>
      <c r="AU644" s="301"/>
      <c r="AV644" s="301"/>
      <c r="AW644" s="301"/>
    </row>
    <row r="645" spans="1:49" ht="14.45" customHeight="1" x14ac:dyDescent="0.2">
      <c r="A645" s="322">
        <v>644</v>
      </c>
      <c r="B645" s="255">
        <v>624</v>
      </c>
      <c r="C645" s="260">
        <v>463</v>
      </c>
      <c r="D645" s="260"/>
      <c r="E645" s="258"/>
      <c r="F645" s="259" t="s">
        <v>505</v>
      </c>
      <c r="G645" s="20">
        <v>45</v>
      </c>
      <c r="H645" s="47" t="s">
        <v>644</v>
      </c>
      <c r="I645" s="260">
        <v>2918</v>
      </c>
      <c r="J645" s="261" t="s">
        <v>595</v>
      </c>
      <c r="K645" s="322">
        <v>0</v>
      </c>
      <c r="L645" s="322">
        <f t="shared" si="161"/>
        <v>500111000</v>
      </c>
      <c r="M645" s="259" t="s">
        <v>596</v>
      </c>
      <c r="N645" s="317">
        <v>10</v>
      </c>
      <c r="O645" s="270" t="s">
        <v>9</v>
      </c>
      <c r="P645" s="259" t="s">
        <v>15</v>
      </c>
      <c r="Q645" s="274">
        <v>2</v>
      </c>
      <c r="R645" s="321">
        <v>4</v>
      </c>
      <c r="S645" s="321">
        <f t="shared" si="159"/>
        <v>5</v>
      </c>
      <c r="T645" s="321">
        <f t="shared" si="160"/>
        <v>5</v>
      </c>
      <c r="U645" s="321">
        <v>5</v>
      </c>
      <c r="V645" s="321">
        <v>5</v>
      </c>
      <c r="W645" s="321">
        <v>12.89</v>
      </c>
      <c r="X645" s="321">
        <v>16.66</v>
      </c>
      <c r="Y645" s="385">
        <v>17.47</v>
      </c>
      <c r="Z645" s="321">
        <f>'SKLOP A'!J462</f>
        <v>0</v>
      </c>
      <c r="AA645" s="321">
        <v>12.89</v>
      </c>
      <c r="AB645" s="321">
        <v>1.4</v>
      </c>
      <c r="AC645" s="321">
        <f t="shared" si="155"/>
        <v>18.05</v>
      </c>
      <c r="AD645" s="321">
        <v>1.1499999999999999</v>
      </c>
      <c r="AE645" s="321">
        <v>19.158999999999999</v>
      </c>
      <c r="AF645" s="321">
        <v>1.1499999999999999</v>
      </c>
      <c r="AG645" s="321">
        <f t="shared" si="156"/>
        <v>20.090499999999999</v>
      </c>
      <c r="AH645" s="321">
        <f t="shared" si="157"/>
        <v>36.1</v>
      </c>
      <c r="AI645" s="332"/>
      <c r="AJ645" s="321">
        <f t="shared" si="163"/>
        <v>76.635999999999996</v>
      </c>
      <c r="AK645" s="332"/>
      <c r="AL645" s="464">
        <f t="shared" si="162"/>
        <v>100.45249999999999</v>
      </c>
      <c r="AM645" s="491"/>
      <c r="AN645" s="487">
        <v>33.32</v>
      </c>
      <c r="AO645" s="331"/>
      <c r="AP645" s="331">
        <v>69.88</v>
      </c>
      <c r="AQ645" s="331"/>
      <c r="AR645" s="475">
        <f t="shared" si="158"/>
        <v>0</v>
      </c>
      <c r="AS645" s="323"/>
      <c r="AT645" s="301"/>
      <c r="AU645" s="301"/>
      <c r="AV645" s="301"/>
      <c r="AW645" s="301"/>
    </row>
    <row r="646" spans="1:49" ht="14.45" customHeight="1" x14ac:dyDescent="0.2">
      <c r="A646" s="322">
        <v>645</v>
      </c>
      <c r="B646" s="255">
        <v>625</v>
      </c>
      <c r="C646" s="260">
        <v>464</v>
      </c>
      <c r="D646" s="260"/>
      <c r="E646" s="258"/>
      <c r="F646" s="259" t="s">
        <v>505</v>
      </c>
      <c r="G646" s="20">
        <v>45</v>
      </c>
      <c r="H646" s="47" t="s">
        <v>644</v>
      </c>
      <c r="I646" s="260">
        <v>2537</v>
      </c>
      <c r="J646" s="261" t="s">
        <v>597</v>
      </c>
      <c r="K646" s="322">
        <v>0</v>
      </c>
      <c r="L646" s="322">
        <f t="shared" si="161"/>
        <v>500111100</v>
      </c>
      <c r="M646" s="259" t="s">
        <v>598</v>
      </c>
      <c r="N646" s="317">
        <v>1</v>
      </c>
      <c r="O646" s="270" t="s">
        <v>9</v>
      </c>
      <c r="P646" s="259" t="s">
        <v>15</v>
      </c>
      <c r="Q646" s="274">
        <v>3</v>
      </c>
      <c r="R646" s="321">
        <v>6</v>
      </c>
      <c r="S646" s="321">
        <f t="shared" si="159"/>
        <v>7.5</v>
      </c>
      <c r="T646" s="321">
        <f t="shared" si="160"/>
        <v>8</v>
      </c>
      <c r="U646" s="321">
        <v>8</v>
      </c>
      <c r="V646" s="321">
        <v>8</v>
      </c>
      <c r="W646" s="321">
        <v>21.17</v>
      </c>
      <c r="X646" s="321">
        <v>26.47</v>
      </c>
      <c r="Y646" s="385">
        <v>27.8</v>
      </c>
      <c r="Z646" s="321">
        <f>'SKLOP A'!J463</f>
        <v>0</v>
      </c>
      <c r="AA646" s="321">
        <v>21.17</v>
      </c>
      <c r="AB646" s="321">
        <v>1.4</v>
      </c>
      <c r="AC646" s="321">
        <f t="shared" si="155"/>
        <v>29.64</v>
      </c>
      <c r="AD646" s="321">
        <v>1.1499999999999999</v>
      </c>
      <c r="AE646" s="321">
        <v>30.440499999999997</v>
      </c>
      <c r="AF646" s="321">
        <v>1.1499999999999999</v>
      </c>
      <c r="AG646" s="321">
        <f t="shared" si="156"/>
        <v>31.97</v>
      </c>
      <c r="AH646" s="321">
        <f t="shared" si="157"/>
        <v>88.92</v>
      </c>
      <c r="AI646" s="332"/>
      <c r="AJ646" s="321">
        <f t="shared" si="163"/>
        <v>182.64299999999997</v>
      </c>
      <c r="AK646" s="332"/>
      <c r="AL646" s="464">
        <f t="shared" si="162"/>
        <v>255.76</v>
      </c>
      <c r="AM646" s="491"/>
      <c r="AN646" s="487">
        <v>79.41</v>
      </c>
      <c r="AO646" s="331"/>
      <c r="AP646" s="331">
        <v>166.8</v>
      </c>
      <c r="AQ646" s="331"/>
      <c r="AR646" s="475">
        <f t="shared" si="158"/>
        <v>0</v>
      </c>
      <c r="AS646" s="323"/>
      <c r="AT646" s="301"/>
      <c r="AU646" s="301"/>
      <c r="AV646" s="301"/>
      <c r="AW646" s="301"/>
    </row>
    <row r="647" spans="1:49" ht="14.45" customHeight="1" x14ac:dyDescent="0.2">
      <c r="A647" s="322">
        <v>646</v>
      </c>
      <c r="B647" s="255">
        <v>626</v>
      </c>
      <c r="C647" s="260">
        <v>465</v>
      </c>
      <c r="D647" s="260"/>
      <c r="E647" s="258"/>
      <c r="F647" s="259" t="s">
        <v>505</v>
      </c>
      <c r="G647" s="20">
        <v>45</v>
      </c>
      <c r="H647" s="47" t="s">
        <v>644</v>
      </c>
      <c r="I647" s="260">
        <v>4007</v>
      </c>
      <c r="J647" s="261" t="s">
        <v>599</v>
      </c>
      <c r="K647" s="322">
        <v>0</v>
      </c>
      <c r="L647" s="322">
        <f t="shared" si="161"/>
        <v>500111200</v>
      </c>
      <c r="M647" s="259" t="s">
        <v>600</v>
      </c>
      <c r="N647" s="317">
        <v>2</v>
      </c>
      <c r="O647" s="270" t="s">
        <v>9</v>
      </c>
      <c r="P647" s="259" t="s">
        <v>15</v>
      </c>
      <c r="Q647" s="274">
        <v>1</v>
      </c>
      <c r="R647" s="321">
        <v>2</v>
      </c>
      <c r="S647" s="321">
        <f t="shared" si="159"/>
        <v>2.5</v>
      </c>
      <c r="T647" s="321">
        <f t="shared" si="160"/>
        <v>3</v>
      </c>
      <c r="U647" s="321">
        <v>3</v>
      </c>
      <c r="V647" s="321">
        <v>3</v>
      </c>
      <c r="W647" s="321">
        <v>28.09</v>
      </c>
      <c r="X647" s="321">
        <v>35.119999999999997</v>
      </c>
      <c r="Y647" s="385">
        <v>38.31</v>
      </c>
      <c r="Z647" s="321">
        <f>'SKLOP A'!J464</f>
        <v>0</v>
      </c>
      <c r="AA647" s="321">
        <v>28.09</v>
      </c>
      <c r="AB647" s="321">
        <v>1.4</v>
      </c>
      <c r="AC647" s="321">
        <f t="shared" si="155"/>
        <v>39.33</v>
      </c>
      <c r="AD647" s="321">
        <v>1.1499999999999999</v>
      </c>
      <c r="AE647" s="321">
        <v>40.387999999999991</v>
      </c>
      <c r="AF647" s="321">
        <v>1.1499999999999999</v>
      </c>
      <c r="AG647" s="321">
        <f t="shared" si="156"/>
        <v>44.0565</v>
      </c>
      <c r="AH647" s="321">
        <f t="shared" si="157"/>
        <v>39.33</v>
      </c>
      <c r="AI647" s="332"/>
      <c r="AJ647" s="321">
        <f t="shared" si="163"/>
        <v>80.775999999999982</v>
      </c>
      <c r="AK647" s="332"/>
      <c r="AL647" s="464">
        <f t="shared" si="162"/>
        <v>132.1695</v>
      </c>
      <c r="AM647" s="491"/>
      <c r="AN647" s="487">
        <v>35.119999999999997</v>
      </c>
      <c r="AO647" s="331"/>
      <c r="AP647" s="331">
        <v>76.62</v>
      </c>
      <c r="AQ647" s="331"/>
      <c r="AR647" s="475">
        <f t="shared" si="158"/>
        <v>0</v>
      </c>
      <c r="AS647" s="323"/>
      <c r="AT647" s="301"/>
      <c r="AU647" s="301"/>
      <c r="AV647" s="301"/>
      <c r="AW647" s="301"/>
    </row>
    <row r="648" spans="1:49" ht="14.45" customHeight="1" x14ac:dyDescent="0.2">
      <c r="A648" s="322">
        <v>647</v>
      </c>
      <c r="B648" s="255">
        <v>627</v>
      </c>
      <c r="C648" s="260">
        <v>466</v>
      </c>
      <c r="D648" s="260"/>
      <c r="E648" s="258"/>
      <c r="F648" s="259" t="s">
        <v>505</v>
      </c>
      <c r="G648" s="20">
        <v>45</v>
      </c>
      <c r="H648" s="47" t="s">
        <v>644</v>
      </c>
      <c r="I648" s="260">
        <v>3980</v>
      </c>
      <c r="J648" s="261" t="s">
        <v>601</v>
      </c>
      <c r="K648" s="322">
        <v>0</v>
      </c>
      <c r="L648" s="322">
        <f t="shared" si="161"/>
        <v>500111300</v>
      </c>
      <c r="M648" s="259" t="s">
        <v>602</v>
      </c>
      <c r="N648" s="317">
        <v>2</v>
      </c>
      <c r="O648" s="270" t="s">
        <v>9</v>
      </c>
      <c r="P648" s="259" t="s">
        <v>15</v>
      </c>
      <c r="Q648" s="274">
        <v>1</v>
      </c>
      <c r="R648" s="321">
        <v>2</v>
      </c>
      <c r="S648" s="321">
        <f t="shared" si="159"/>
        <v>2.5</v>
      </c>
      <c r="T648" s="321">
        <f t="shared" si="160"/>
        <v>3</v>
      </c>
      <c r="U648" s="321">
        <v>3</v>
      </c>
      <c r="V648" s="321">
        <v>3</v>
      </c>
      <c r="W648" s="321">
        <v>28.56</v>
      </c>
      <c r="X648" s="321">
        <v>28.94</v>
      </c>
      <c r="Y648" s="385">
        <v>26.69</v>
      </c>
      <c r="Z648" s="321">
        <f>'SKLOP A'!J465</f>
        <v>0</v>
      </c>
      <c r="AA648" s="321">
        <v>28.56</v>
      </c>
      <c r="AB648" s="321">
        <v>1.4</v>
      </c>
      <c r="AC648" s="321">
        <f t="shared" si="155"/>
        <v>39.979999999999997</v>
      </c>
      <c r="AD648" s="321">
        <v>1.1499999999999999</v>
      </c>
      <c r="AE648" s="321">
        <v>33.280999999999999</v>
      </c>
      <c r="AF648" s="321">
        <v>1.1499999999999999</v>
      </c>
      <c r="AG648" s="321">
        <f t="shared" si="156"/>
        <v>30.6935</v>
      </c>
      <c r="AH648" s="321">
        <f t="shared" si="157"/>
        <v>39.979999999999997</v>
      </c>
      <c r="AI648" s="332"/>
      <c r="AJ648" s="321">
        <f t="shared" si="163"/>
        <v>66.561999999999998</v>
      </c>
      <c r="AK648" s="332"/>
      <c r="AL648" s="464">
        <f t="shared" si="162"/>
        <v>92.080500000000001</v>
      </c>
      <c r="AM648" s="491"/>
      <c r="AN648" s="487">
        <v>28.94</v>
      </c>
      <c r="AO648" s="331"/>
      <c r="AP648" s="331">
        <v>53.38</v>
      </c>
      <c r="AQ648" s="331"/>
      <c r="AR648" s="475">
        <f t="shared" si="158"/>
        <v>0</v>
      </c>
      <c r="AS648" s="323"/>
      <c r="AT648" s="301"/>
      <c r="AU648" s="301"/>
      <c r="AV648" s="301"/>
      <c r="AW648" s="301"/>
    </row>
    <row r="649" spans="1:49" ht="14.45" customHeight="1" x14ac:dyDescent="0.2">
      <c r="A649" s="322">
        <v>648</v>
      </c>
      <c r="B649" s="255">
        <v>628</v>
      </c>
      <c r="C649" s="260">
        <v>467</v>
      </c>
      <c r="D649" s="260"/>
      <c r="E649" s="258"/>
      <c r="F649" s="259" t="s">
        <v>505</v>
      </c>
      <c r="G649" s="20">
        <v>45</v>
      </c>
      <c r="H649" s="47" t="s">
        <v>644</v>
      </c>
      <c r="I649" s="260">
        <v>3787</v>
      </c>
      <c r="J649" s="261" t="s">
        <v>603</v>
      </c>
      <c r="K649" s="322">
        <v>0</v>
      </c>
      <c r="L649" s="322">
        <f t="shared" si="161"/>
        <v>500130600</v>
      </c>
      <c r="M649" s="259" t="s">
        <v>604</v>
      </c>
      <c r="N649" s="317">
        <v>38</v>
      </c>
      <c r="O649" s="270" t="s">
        <v>9</v>
      </c>
      <c r="P649" s="259" t="s">
        <v>15</v>
      </c>
      <c r="Q649" s="274">
        <v>27</v>
      </c>
      <c r="R649" s="321">
        <v>54</v>
      </c>
      <c r="S649" s="321">
        <f t="shared" si="159"/>
        <v>67.5</v>
      </c>
      <c r="T649" s="321">
        <f t="shared" si="160"/>
        <v>68</v>
      </c>
      <c r="U649" s="321">
        <v>68</v>
      </c>
      <c r="V649" s="321">
        <v>68</v>
      </c>
      <c r="W649" s="321">
        <v>4.76</v>
      </c>
      <c r="X649" s="321">
        <v>6.05</v>
      </c>
      <c r="Y649" s="385">
        <v>6.24</v>
      </c>
      <c r="Z649" s="321">
        <f>'SKLOP A'!J466</f>
        <v>0</v>
      </c>
      <c r="AA649" s="321">
        <v>4.76</v>
      </c>
      <c r="AB649" s="321">
        <v>1.4</v>
      </c>
      <c r="AC649" s="321">
        <f t="shared" si="155"/>
        <v>6.66</v>
      </c>
      <c r="AD649" s="321">
        <v>1.1499999999999999</v>
      </c>
      <c r="AE649" s="321">
        <v>6.9574999999999996</v>
      </c>
      <c r="AF649" s="321">
        <v>1.1499999999999999</v>
      </c>
      <c r="AG649" s="321">
        <f t="shared" si="156"/>
        <v>7.1759999999999993</v>
      </c>
      <c r="AH649" s="321">
        <f t="shared" si="157"/>
        <v>179.82</v>
      </c>
      <c r="AI649" s="332"/>
      <c r="AJ649" s="321">
        <f t="shared" si="163"/>
        <v>375.70499999999998</v>
      </c>
      <c r="AK649" s="332"/>
      <c r="AL649" s="464">
        <f t="shared" si="162"/>
        <v>487.96799999999996</v>
      </c>
      <c r="AM649" s="491"/>
      <c r="AN649" s="487">
        <v>163.35</v>
      </c>
      <c r="AO649" s="331"/>
      <c r="AP649" s="331">
        <v>336.96000000000004</v>
      </c>
      <c r="AQ649" s="331"/>
      <c r="AR649" s="475">
        <f t="shared" si="158"/>
        <v>0</v>
      </c>
      <c r="AS649" s="323"/>
      <c r="AT649" s="301"/>
      <c r="AU649" s="301"/>
      <c r="AV649" s="301"/>
      <c r="AW649" s="301"/>
    </row>
    <row r="650" spans="1:49" ht="14.45" customHeight="1" x14ac:dyDescent="0.2">
      <c r="A650" s="322">
        <v>649</v>
      </c>
      <c r="B650" s="255">
        <v>629</v>
      </c>
      <c r="C650" s="260">
        <v>468</v>
      </c>
      <c r="D650" s="260"/>
      <c r="E650" s="258"/>
      <c r="F650" s="259" t="s">
        <v>505</v>
      </c>
      <c r="G650" s="20">
        <v>45</v>
      </c>
      <c r="H650" s="47" t="s">
        <v>644</v>
      </c>
      <c r="I650" s="260">
        <v>3788</v>
      </c>
      <c r="J650" s="261" t="s">
        <v>605</v>
      </c>
      <c r="K650" s="322">
        <v>0</v>
      </c>
      <c r="L650" s="322">
        <f t="shared" si="161"/>
        <v>500131100</v>
      </c>
      <c r="M650" s="259" t="s">
        <v>606</v>
      </c>
      <c r="N650" s="317">
        <v>37</v>
      </c>
      <c r="O650" s="270" t="s">
        <v>9</v>
      </c>
      <c r="P650" s="259" t="s">
        <v>15</v>
      </c>
      <c r="Q650" s="274">
        <v>34</v>
      </c>
      <c r="R650" s="321">
        <v>68</v>
      </c>
      <c r="S650" s="321">
        <f t="shared" si="159"/>
        <v>85</v>
      </c>
      <c r="T650" s="321">
        <f t="shared" si="160"/>
        <v>85</v>
      </c>
      <c r="U650" s="321">
        <v>85</v>
      </c>
      <c r="V650" s="321">
        <v>85</v>
      </c>
      <c r="W650" s="321">
        <v>6.03</v>
      </c>
      <c r="X650" s="321">
        <v>7.88</v>
      </c>
      <c r="Y650" s="385">
        <v>8.1300000000000008</v>
      </c>
      <c r="Z650" s="321">
        <f>'SKLOP A'!J467</f>
        <v>0</v>
      </c>
      <c r="AA650" s="321">
        <v>6.03</v>
      </c>
      <c r="AB650" s="321">
        <v>1.4</v>
      </c>
      <c r="AC650" s="321">
        <f t="shared" si="155"/>
        <v>8.44</v>
      </c>
      <c r="AD650" s="321">
        <v>1.1499999999999999</v>
      </c>
      <c r="AE650" s="321">
        <v>9.0619999999999994</v>
      </c>
      <c r="AF650" s="321">
        <v>1.1499999999999999</v>
      </c>
      <c r="AG650" s="321">
        <f t="shared" si="156"/>
        <v>9.3495000000000008</v>
      </c>
      <c r="AH650" s="321">
        <f t="shared" si="157"/>
        <v>286.95999999999998</v>
      </c>
      <c r="AI650" s="332"/>
      <c r="AJ650" s="321">
        <f t="shared" si="163"/>
        <v>616.21600000000001</v>
      </c>
      <c r="AK650" s="332"/>
      <c r="AL650" s="464">
        <f t="shared" si="162"/>
        <v>794.7075000000001</v>
      </c>
      <c r="AM650" s="491"/>
      <c r="AN650" s="487">
        <v>267.92</v>
      </c>
      <c r="AO650" s="331"/>
      <c r="AP650" s="331">
        <v>552.84</v>
      </c>
      <c r="AQ650" s="331"/>
      <c r="AR650" s="475">
        <f t="shared" si="158"/>
        <v>0</v>
      </c>
      <c r="AS650" s="323"/>
      <c r="AT650" s="301"/>
      <c r="AU650" s="301"/>
      <c r="AV650" s="301"/>
      <c r="AW650" s="301"/>
    </row>
    <row r="651" spans="1:49" ht="14.45" customHeight="1" x14ac:dyDescent="0.2">
      <c r="A651" s="322">
        <v>650</v>
      </c>
      <c r="B651" s="255">
        <v>630</v>
      </c>
      <c r="C651" s="260">
        <v>469</v>
      </c>
      <c r="D651" s="260"/>
      <c r="E651" s="258"/>
      <c r="F651" s="259" t="s">
        <v>505</v>
      </c>
      <c r="G651" s="20">
        <v>45</v>
      </c>
      <c r="H651" s="47" t="s">
        <v>644</v>
      </c>
      <c r="I651" s="260">
        <v>2887</v>
      </c>
      <c r="J651" s="261" t="s">
        <v>607</v>
      </c>
      <c r="K651" s="322">
        <v>0</v>
      </c>
      <c r="L651" s="322">
        <f t="shared" si="161"/>
        <v>206801200</v>
      </c>
      <c r="M651" s="259" t="s">
        <v>608</v>
      </c>
      <c r="N651" s="317">
        <v>1</v>
      </c>
      <c r="O651" s="270" t="s">
        <v>9</v>
      </c>
      <c r="P651" s="259" t="s">
        <v>15</v>
      </c>
      <c r="Q651" s="274">
        <v>1</v>
      </c>
      <c r="R651" s="321">
        <v>2</v>
      </c>
      <c r="S651" s="321">
        <f t="shared" si="159"/>
        <v>2.5</v>
      </c>
      <c r="T651" s="321">
        <f t="shared" si="160"/>
        <v>3</v>
      </c>
      <c r="U651" s="321">
        <v>3</v>
      </c>
      <c r="V651" s="321">
        <v>3</v>
      </c>
      <c r="W651" s="321">
        <v>44.26</v>
      </c>
      <c r="X651" s="321">
        <v>54.9</v>
      </c>
      <c r="Y651" s="385">
        <v>56.73</v>
      </c>
      <c r="Z651" s="321">
        <f>'SKLOP A'!J468</f>
        <v>0</v>
      </c>
      <c r="AA651" s="321">
        <v>44.26</v>
      </c>
      <c r="AB651" s="321">
        <v>1.4</v>
      </c>
      <c r="AC651" s="321">
        <f t="shared" si="155"/>
        <v>61.96</v>
      </c>
      <c r="AD651" s="321">
        <v>1.1499999999999999</v>
      </c>
      <c r="AE651" s="321">
        <v>63.134999999999991</v>
      </c>
      <c r="AF651" s="321">
        <v>1.1499999999999999</v>
      </c>
      <c r="AG651" s="321">
        <f t="shared" si="156"/>
        <v>65.239499999999992</v>
      </c>
      <c r="AH651" s="321">
        <f t="shared" si="157"/>
        <v>61.96</v>
      </c>
      <c r="AI651" s="332"/>
      <c r="AJ651" s="321">
        <f t="shared" si="163"/>
        <v>126.26999999999998</v>
      </c>
      <c r="AK651" s="332"/>
      <c r="AL651" s="464">
        <f t="shared" si="162"/>
        <v>195.71849999999998</v>
      </c>
      <c r="AM651" s="491"/>
      <c r="AN651" s="487">
        <v>54.9</v>
      </c>
      <c r="AO651" s="331"/>
      <c r="AP651" s="331">
        <v>113.46</v>
      </c>
      <c r="AQ651" s="331"/>
      <c r="AR651" s="475">
        <f t="shared" si="158"/>
        <v>0</v>
      </c>
      <c r="AS651" s="323"/>
      <c r="AT651" s="301"/>
      <c r="AU651" s="301"/>
      <c r="AV651" s="301"/>
      <c r="AW651" s="301"/>
    </row>
    <row r="652" spans="1:49" ht="14.45" customHeight="1" x14ac:dyDescent="0.2">
      <c r="A652" s="322">
        <v>651</v>
      </c>
      <c r="B652" s="255">
        <v>631</v>
      </c>
      <c r="C652" s="260">
        <v>470</v>
      </c>
      <c r="D652" s="260"/>
      <c r="E652" s="258"/>
      <c r="F652" s="259" t="s">
        <v>505</v>
      </c>
      <c r="G652" s="20">
        <v>45</v>
      </c>
      <c r="H652" s="47" t="s">
        <v>644</v>
      </c>
      <c r="I652" s="260">
        <v>2657</v>
      </c>
      <c r="J652" s="261" t="s">
        <v>609</v>
      </c>
      <c r="K652" s="322">
        <v>0</v>
      </c>
      <c r="L652" s="322">
        <f t="shared" si="161"/>
        <v>206801500</v>
      </c>
      <c r="M652" s="259" t="s">
        <v>610</v>
      </c>
      <c r="N652" s="317">
        <v>5</v>
      </c>
      <c r="O652" s="270" t="s">
        <v>9</v>
      </c>
      <c r="P652" s="259" t="s">
        <v>15</v>
      </c>
      <c r="Q652" s="274">
        <v>2</v>
      </c>
      <c r="R652" s="321">
        <v>4</v>
      </c>
      <c r="S652" s="321">
        <f t="shared" si="159"/>
        <v>5</v>
      </c>
      <c r="T652" s="321">
        <f t="shared" si="160"/>
        <v>5</v>
      </c>
      <c r="U652" s="321">
        <v>5</v>
      </c>
      <c r="V652" s="321">
        <v>5</v>
      </c>
      <c r="W652" s="321">
        <v>47.93</v>
      </c>
      <c r="X652" s="321">
        <v>72.19</v>
      </c>
      <c r="Y652" s="385">
        <v>74.59</v>
      </c>
      <c r="Z652" s="321">
        <f>'SKLOP A'!J469</f>
        <v>0</v>
      </c>
      <c r="AA652" s="321">
        <v>47.93</v>
      </c>
      <c r="AB652" s="321">
        <v>1.4</v>
      </c>
      <c r="AC652" s="321">
        <f t="shared" si="155"/>
        <v>67.099999999999994</v>
      </c>
      <c r="AD652" s="321">
        <v>1.1499999999999999</v>
      </c>
      <c r="AE652" s="321">
        <v>83.018499999999989</v>
      </c>
      <c r="AF652" s="321">
        <v>1.1499999999999999</v>
      </c>
      <c r="AG652" s="321">
        <f t="shared" si="156"/>
        <v>85.778499999999994</v>
      </c>
      <c r="AH652" s="321">
        <f t="shared" si="157"/>
        <v>134.19999999999999</v>
      </c>
      <c r="AI652" s="332"/>
      <c r="AJ652" s="321">
        <f t="shared" si="163"/>
        <v>332.07399999999996</v>
      </c>
      <c r="AK652" s="332"/>
      <c r="AL652" s="464">
        <f t="shared" si="162"/>
        <v>428.89249999999998</v>
      </c>
      <c r="AM652" s="491"/>
      <c r="AN652" s="487">
        <v>144.38</v>
      </c>
      <c r="AO652" s="331"/>
      <c r="AP652" s="331">
        <v>298.36</v>
      </c>
      <c r="AQ652" s="331"/>
      <c r="AR652" s="475">
        <f t="shared" si="158"/>
        <v>0</v>
      </c>
      <c r="AS652" s="323"/>
      <c r="AT652" s="301"/>
      <c r="AU652" s="301"/>
      <c r="AV652" s="301"/>
      <c r="AW652" s="301"/>
    </row>
    <row r="653" spans="1:49" ht="14.45" customHeight="1" thickBot="1" x14ac:dyDescent="0.25">
      <c r="A653" s="322">
        <v>652</v>
      </c>
      <c r="B653" s="255">
        <v>632</v>
      </c>
      <c r="C653" s="260">
        <v>471</v>
      </c>
      <c r="D653" s="260"/>
      <c r="E653" s="258"/>
      <c r="F653" s="259" t="s">
        <v>505</v>
      </c>
      <c r="G653" s="20">
        <v>45</v>
      </c>
      <c r="H653" s="47" t="s">
        <v>644</v>
      </c>
      <c r="I653" s="260">
        <v>3962</v>
      </c>
      <c r="J653" s="261" t="s">
        <v>611</v>
      </c>
      <c r="K653" s="322">
        <v>0</v>
      </c>
      <c r="L653" s="322">
        <f t="shared" si="161"/>
        <v>206801600</v>
      </c>
      <c r="M653" s="259" t="s">
        <v>612</v>
      </c>
      <c r="N653" s="317">
        <v>1</v>
      </c>
      <c r="O653" s="270" t="s">
        <v>9</v>
      </c>
      <c r="P653" s="259" t="s">
        <v>15</v>
      </c>
      <c r="Q653" s="274">
        <v>1</v>
      </c>
      <c r="R653" s="321">
        <v>2</v>
      </c>
      <c r="S653" s="321">
        <f t="shared" si="159"/>
        <v>2.5</v>
      </c>
      <c r="T653" s="321">
        <f t="shared" si="160"/>
        <v>3</v>
      </c>
      <c r="U653" s="321">
        <v>3</v>
      </c>
      <c r="V653" s="321">
        <v>3</v>
      </c>
      <c r="W653" s="321">
        <v>83.7</v>
      </c>
      <c r="X653" s="321">
        <v>103.82</v>
      </c>
      <c r="Y653" s="385">
        <v>107.28</v>
      </c>
      <c r="Z653" s="321">
        <f>'SKLOP A'!J470</f>
        <v>0</v>
      </c>
      <c r="AA653" s="321">
        <v>83.7</v>
      </c>
      <c r="AB653" s="321">
        <v>1.4</v>
      </c>
      <c r="AC653" s="321">
        <f t="shared" si="155"/>
        <v>117.18</v>
      </c>
      <c r="AD653" s="321">
        <v>1.1499999999999999</v>
      </c>
      <c r="AE653" s="321">
        <v>119.39299999999999</v>
      </c>
      <c r="AF653" s="321">
        <v>1.1499999999999999</v>
      </c>
      <c r="AG653" s="321">
        <f t="shared" si="156"/>
        <v>123.37199999999999</v>
      </c>
      <c r="AH653" s="321">
        <f t="shared" si="157"/>
        <v>117.18</v>
      </c>
      <c r="AI653" s="332"/>
      <c r="AJ653" s="321">
        <f t="shared" si="163"/>
        <v>238.78599999999997</v>
      </c>
      <c r="AK653" s="332"/>
      <c r="AL653" s="464">
        <f t="shared" si="162"/>
        <v>370.11599999999999</v>
      </c>
      <c r="AM653" s="492"/>
      <c r="AN653" s="487">
        <v>103.82</v>
      </c>
      <c r="AO653" s="376"/>
      <c r="AP653" s="376">
        <v>214.56</v>
      </c>
      <c r="AQ653" s="376"/>
      <c r="AR653" s="475">
        <f t="shared" si="158"/>
        <v>0</v>
      </c>
      <c r="AS653" s="323"/>
      <c r="AT653" s="304"/>
      <c r="AU653" s="304"/>
      <c r="AV653" s="304"/>
      <c r="AW653" s="304"/>
    </row>
    <row r="654" spans="1:49" ht="14.45" customHeight="1" thickBot="1" x14ac:dyDescent="0.25">
      <c r="A654" s="322">
        <v>653</v>
      </c>
      <c r="B654" s="255">
        <v>633</v>
      </c>
      <c r="C654" s="260">
        <v>472</v>
      </c>
      <c r="D654" s="260"/>
      <c r="E654" s="258"/>
      <c r="F654" s="259" t="s">
        <v>505</v>
      </c>
      <c r="G654" s="20">
        <v>45</v>
      </c>
      <c r="H654" s="47" t="s">
        <v>644</v>
      </c>
      <c r="I654" s="260">
        <v>9166</v>
      </c>
      <c r="J654" s="261" t="s">
        <v>613</v>
      </c>
      <c r="K654" s="322">
        <v>0</v>
      </c>
      <c r="L654" s="322">
        <f t="shared" si="161"/>
        <v>205900500</v>
      </c>
      <c r="M654" s="259" t="s">
        <v>614</v>
      </c>
      <c r="N654" s="317">
        <v>1</v>
      </c>
      <c r="O654" s="270" t="s">
        <v>9</v>
      </c>
      <c r="P654" s="259" t="s">
        <v>15</v>
      </c>
      <c r="Q654" s="274">
        <v>1</v>
      </c>
      <c r="R654" s="321">
        <v>2</v>
      </c>
      <c r="S654" s="321">
        <f t="shared" si="159"/>
        <v>2.5</v>
      </c>
      <c r="T654" s="321">
        <f t="shared" si="160"/>
        <v>3</v>
      </c>
      <c r="U654" s="321">
        <v>3</v>
      </c>
      <c r="V654" s="321">
        <v>3</v>
      </c>
      <c r="W654" s="321">
        <v>5.46</v>
      </c>
      <c r="X654" s="323">
        <v>7.67</v>
      </c>
      <c r="Y654" s="385">
        <v>8.0500000000000007</v>
      </c>
      <c r="Z654" s="321">
        <f>'SKLOP A'!J471</f>
        <v>0</v>
      </c>
      <c r="AA654" s="321">
        <v>5.46</v>
      </c>
      <c r="AB654" s="321">
        <v>1.4</v>
      </c>
      <c r="AC654" s="321">
        <f t="shared" si="155"/>
        <v>7.64</v>
      </c>
      <c r="AD654" s="321">
        <v>1.1499999999999999</v>
      </c>
      <c r="AE654" s="321">
        <v>8.8204999999999991</v>
      </c>
      <c r="AF654" s="321">
        <v>1.1499999999999999</v>
      </c>
      <c r="AG654" s="321">
        <f t="shared" si="156"/>
        <v>9.2575000000000003</v>
      </c>
      <c r="AH654" s="323">
        <f t="shared" si="157"/>
        <v>7.64</v>
      </c>
      <c r="AI654" s="364">
        <f>SUM(AH566:AH654)</f>
        <v>6247.8899999999994</v>
      </c>
      <c r="AJ654" s="321">
        <f t="shared" si="163"/>
        <v>17.640999999999998</v>
      </c>
      <c r="AK654" s="367">
        <f>SUM(AJ566:AJ654)</f>
        <v>14272.765000000003</v>
      </c>
      <c r="AL654" s="464">
        <f t="shared" si="162"/>
        <v>27.772500000000001</v>
      </c>
      <c r="AM654" s="367">
        <f>SUM(AL566:AL654)</f>
        <v>19309.155499999993</v>
      </c>
      <c r="AN654" s="331">
        <v>7.67</v>
      </c>
      <c r="AO654" s="367">
        <f>SUM(AN566:AN654)</f>
        <v>6205.5499999999975</v>
      </c>
      <c r="AP654" s="397">
        <v>16.100000000000001</v>
      </c>
      <c r="AQ654" s="367">
        <v>13129.639999999996</v>
      </c>
      <c r="AR654" s="476">
        <f t="shared" si="158"/>
        <v>0</v>
      </c>
      <c r="AS654" s="343">
        <f>SUM(AR566:AR654)</f>
        <v>0</v>
      </c>
      <c r="AT654" s="305"/>
      <c r="AU654" s="305"/>
      <c r="AV654" s="305"/>
      <c r="AW654" s="305"/>
    </row>
    <row r="655" spans="1:49" ht="14.45" customHeight="1" thickBot="1" x14ac:dyDescent="0.25">
      <c r="AI655" s="377">
        <f>AI654+AI375</f>
        <v>96859.279999999984</v>
      </c>
      <c r="AK655" s="377">
        <f>AK654+AK375</f>
        <v>197035.71900000001</v>
      </c>
      <c r="AM655" s="377">
        <f>AM654+AM375</f>
        <v>277139.02650000004</v>
      </c>
      <c r="AO655" s="377">
        <f>AO654+AO375</f>
        <v>89289.82</v>
      </c>
      <c r="AP655" s="387"/>
      <c r="AQ655" s="377">
        <f>AQ654+AQ375</f>
        <v>190144.67999999996</v>
      </c>
      <c r="AS655" s="334">
        <f>SUM(AS2:AS654)</f>
        <v>0</v>
      </c>
    </row>
    <row r="656" spans="1:49" ht="14.45" customHeight="1" thickBot="1" x14ac:dyDescent="0.25">
      <c r="R656" s="325"/>
      <c r="S656" s="325"/>
      <c r="T656" s="325"/>
      <c r="U656" s="325"/>
      <c r="V656" s="325"/>
      <c r="W656" s="325">
        <v>24114.482008000006</v>
      </c>
      <c r="X656" s="325">
        <v>31333.106009999992</v>
      </c>
      <c r="Y656" s="325"/>
      <c r="Z656" s="325"/>
      <c r="AA656" s="325">
        <v>24114.482008000006</v>
      </c>
      <c r="AB656" s="325"/>
      <c r="AC656" s="325"/>
      <c r="AD656" s="325"/>
      <c r="AE656" s="325"/>
      <c r="AF656" s="325"/>
      <c r="AG656" s="325"/>
      <c r="AH656" s="325"/>
      <c r="AI656" s="334">
        <f>SUM(AI2:AI654)</f>
        <v>312427.83450000006</v>
      </c>
      <c r="AJ656" s="325"/>
      <c r="AK656" s="334">
        <f>SUM(AK2:AK654)</f>
        <v>669147.38761799992</v>
      </c>
      <c r="AM656" s="493">
        <f>AM375+AM447+AM471+AM501+AM506+AM565+AM654</f>
        <v>858184.31647800014</v>
      </c>
      <c r="AO656" s="334">
        <f>SUM(AO2:AO654)</f>
        <v>307135.28402999998</v>
      </c>
      <c r="AP656" s="388"/>
      <c r="AQ656" s="334">
        <f>SUM(AQ2:AQ654)</f>
        <v>599515.96760999982</v>
      </c>
    </row>
    <row r="657" spans="23:27" ht="14.45" customHeight="1" x14ac:dyDescent="0.2">
      <c r="W657" s="4" t="s">
        <v>1689</v>
      </c>
      <c r="X657" s="4" t="s">
        <v>1689</v>
      </c>
      <c r="AA657" s="4" t="s">
        <v>1689</v>
      </c>
    </row>
  </sheetData>
  <autoFilter ref="A1:AX657" xr:uid="{00000000-0001-0000-0200-000000000000}"/>
  <sortState xmlns:xlrd2="http://schemas.microsoft.com/office/spreadsheetml/2017/richdata2" ref="A1:AX655">
    <sortCondition ref="O2:O655"/>
    <sortCondition ref="G2:G655"/>
    <sortCondition ref="J2:J655"/>
    <sortCondition ref="D2:D655"/>
  </sortState>
  <customSheetViews>
    <customSheetView guid="{4B0E1DB3-FB24-45AC-833B-19C93D6E8F68}" hiddenColumns="1" state="hidden" topLeftCell="D1">
      <pane ySplit="3" topLeftCell="A4" activePane="bottomLeft" state="frozen"/>
      <selection pane="bottomLeft" activeCell="D1" sqref="D1"/>
      <pageMargins left="0.19685039370078741" right="0.19685039370078741" top="0.51181102362204722" bottom="0.43307086614173229" header="0.31496062992125984" footer="0.23622047244094491"/>
      <pageSetup paperSize="9" scale="80" orientation="landscape" r:id="rId1"/>
      <headerFooter>
        <oddHeader>&amp;C&amp;"Arial,Krepko"&amp;12&amp;A</oddHeader>
        <oddFooter>Stran &amp;P od &amp;N</oddFooter>
      </headerFooter>
    </customSheetView>
  </customSheetViews>
  <phoneticPr fontId="11" type="noConversion"/>
  <pageMargins left="0.19685039370078741" right="0.19685039370078741" top="0.51181102362204722" bottom="0.43307086614173229" header="0.31496062992125984" footer="0.23622047244094491"/>
  <pageSetup paperSize="9" scale="73" fitToHeight="0" orientation="portrait" r:id="rId2"/>
  <headerFooter>
    <oddHeader>&amp;C&amp;"Arial,Krepko"&amp;12&amp;A</oddHeader>
    <oddFooter>Stran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AC50"/>
  <sheetViews>
    <sheetView zoomScaleNormal="100" workbookViewId="0">
      <selection activeCell="O1" sqref="O1"/>
    </sheetView>
  </sheetViews>
  <sheetFormatPr defaultRowHeight="12.75" x14ac:dyDescent="0.2"/>
  <cols>
    <col min="2" max="2" width="4.42578125" customWidth="1"/>
    <col min="3" max="3" width="11" customWidth="1"/>
    <col min="4" max="4" width="10.140625" bestFit="1" customWidth="1"/>
    <col min="6" max="6" width="16.7109375" customWidth="1"/>
    <col min="8" max="8" width="14.28515625" bestFit="1" customWidth="1"/>
    <col min="27" max="27" width="17.28515625" customWidth="1"/>
  </cols>
  <sheetData>
    <row r="1" spans="2:15" ht="20.25" x14ac:dyDescent="0.3">
      <c r="B1" s="66" t="s">
        <v>1701</v>
      </c>
      <c r="O1" s="370" t="s">
        <v>1806</v>
      </c>
    </row>
    <row r="2" spans="2:15" ht="20.25" x14ac:dyDescent="0.3">
      <c r="B2" s="65"/>
    </row>
    <row r="3" spans="2:15" x14ac:dyDescent="0.2">
      <c r="C3" s="4" t="s">
        <v>808</v>
      </c>
      <c r="D3" s="446">
        <v>45842</v>
      </c>
    </row>
    <row r="4" spans="2:15" x14ac:dyDescent="0.2">
      <c r="C4" s="4"/>
      <c r="D4" s="69"/>
    </row>
    <row r="5" spans="2:15" ht="20.25" x14ac:dyDescent="0.3">
      <c r="B5" s="65" t="s">
        <v>1716</v>
      </c>
      <c r="C5" s="4"/>
      <c r="D5" s="69"/>
    </row>
    <row r="7" spans="2:15" ht="20.25" x14ac:dyDescent="0.3">
      <c r="B7" s="66" t="s">
        <v>1345</v>
      </c>
    </row>
    <row r="10" spans="2:15" ht="15.75" x14ac:dyDescent="0.25">
      <c r="B10" s="67" t="s">
        <v>1342</v>
      </c>
      <c r="C10" s="67" t="s">
        <v>1331</v>
      </c>
      <c r="D10" s="68"/>
      <c r="E10" s="68"/>
      <c r="F10" s="68"/>
      <c r="G10" s="68"/>
      <c r="H10" s="68"/>
    </row>
    <row r="11" spans="2:15" ht="15" x14ac:dyDescent="0.2">
      <c r="B11" s="68"/>
      <c r="C11" s="68"/>
      <c r="D11" s="68"/>
      <c r="E11" s="68"/>
      <c r="F11" s="68"/>
      <c r="G11" s="68"/>
      <c r="H11" s="68"/>
    </row>
    <row r="12" spans="2:15" ht="15" x14ac:dyDescent="0.2">
      <c r="B12" s="68" t="s">
        <v>1332</v>
      </c>
      <c r="C12" s="68" t="s">
        <v>1341</v>
      </c>
      <c r="D12" s="68"/>
      <c r="E12" s="68"/>
      <c r="F12" s="68"/>
      <c r="G12" s="68"/>
      <c r="H12" s="68"/>
    </row>
    <row r="13" spans="2:15" ht="15" x14ac:dyDescent="0.2">
      <c r="C13" s="68" t="s">
        <v>1717</v>
      </c>
      <c r="D13" s="68"/>
      <c r="E13" s="68"/>
      <c r="F13" s="68"/>
      <c r="G13" s="68"/>
      <c r="H13" s="68"/>
    </row>
    <row r="14" spans="2:15" ht="15" x14ac:dyDescent="0.2">
      <c r="C14" s="68"/>
      <c r="D14" s="68"/>
      <c r="E14" s="68"/>
      <c r="F14" s="68"/>
      <c r="G14" s="68"/>
      <c r="H14" s="68"/>
    </row>
    <row r="15" spans="2:15" ht="15" x14ac:dyDescent="0.2">
      <c r="B15" s="68" t="s">
        <v>1333</v>
      </c>
      <c r="C15" s="68" t="s">
        <v>1334</v>
      </c>
      <c r="D15" s="68"/>
      <c r="E15" s="68"/>
      <c r="F15" s="68"/>
      <c r="G15" s="68"/>
      <c r="H15" s="68"/>
    </row>
    <row r="16" spans="2:15" ht="15" x14ac:dyDescent="0.2">
      <c r="B16" s="68"/>
      <c r="C16" s="68"/>
      <c r="D16" s="68"/>
      <c r="E16" s="68"/>
      <c r="F16" s="68"/>
      <c r="G16" s="68"/>
      <c r="H16" s="68"/>
    </row>
    <row r="17" spans="2:29" ht="15.75" x14ac:dyDescent="0.25">
      <c r="B17" s="67" t="s">
        <v>1343</v>
      </c>
      <c r="C17" s="67" t="s">
        <v>1335</v>
      </c>
      <c r="D17" s="68"/>
      <c r="E17" s="68"/>
      <c r="F17" s="68"/>
      <c r="G17" s="68"/>
      <c r="H17" s="68"/>
    </row>
    <row r="18" spans="2:29" ht="15" x14ac:dyDescent="0.2">
      <c r="B18" s="68"/>
      <c r="C18" s="68"/>
      <c r="D18" s="68"/>
      <c r="E18" s="68"/>
      <c r="F18" s="68"/>
      <c r="G18" s="68"/>
      <c r="H18" s="68"/>
    </row>
    <row r="19" spans="2:29" ht="15" x14ac:dyDescent="0.2">
      <c r="B19" s="105" t="s">
        <v>1336</v>
      </c>
      <c r="C19" s="105" t="s">
        <v>1799</v>
      </c>
      <c r="D19" s="68"/>
      <c r="E19" s="68"/>
      <c r="F19" s="68"/>
      <c r="G19" s="68"/>
      <c r="H19" s="68"/>
    </row>
    <row r="20" spans="2:29" ht="15" x14ac:dyDescent="0.2">
      <c r="B20" s="68"/>
      <c r="C20" s="105" t="s">
        <v>1739</v>
      </c>
      <c r="D20" s="68"/>
      <c r="E20" s="68"/>
      <c r="F20" s="68"/>
      <c r="G20" s="68"/>
      <c r="H20" s="68"/>
    </row>
    <row r="21" spans="2:29" ht="15" x14ac:dyDescent="0.2">
      <c r="C21" s="105" t="s">
        <v>1807</v>
      </c>
      <c r="X21">
        <v>2023</v>
      </c>
    </row>
    <row r="22" spans="2:29" ht="15" x14ac:dyDescent="0.2">
      <c r="C22" s="105" t="s">
        <v>1797</v>
      </c>
      <c r="D22" s="68"/>
      <c r="E22" s="68"/>
      <c r="F22" s="68"/>
      <c r="G22" s="68"/>
      <c r="H22" s="68"/>
    </row>
    <row r="23" spans="2:29" ht="15" x14ac:dyDescent="0.2">
      <c r="C23" s="105" t="s">
        <v>1798</v>
      </c>
      <c r="D23" s="68"/>
      <c r="E23" s="68"/>
      <c r="F23" s="68"/>
      <c r="G23" s="68"/>
      <c r="H23" s="68"/>
    </row>
    <row r="24" spans="2:29" ht="15" x14ac:dyDescent="0.2">
      <c r="C24" s="105"/>
      <c r="D24" s="68"/>
      <c r="E24" s="68"/>
      <c r="F24" s="68"/>
      <c r="G24" s="68"/>
      <c r="H24" s="68"/>
    </row>
    <row r="25" spans="2:29" ht="15.75" x14ac:dyDescent="0.25">
      <c r="B25" s="67" t="s">
        <v>1344</v>
      </c>
      <c r="C25" s="67" t="s">
        <v>1338</v>
      </c>
      <c r="D25" s="68"/>
      <c r="E25" s="68"/>
      <c r="F25" s="68"/>
      <c r="G25" s="68"/>
      <c r="H25" s="68"/>
      <c r="W25" s="67" t="s">
        <v>1344</v>
      </c>
      <c r="X25" s="67" t="s">
        <v>1338</v>
      </c>
      <c r="Y25" s="68"/>
      <c r="Z25" s="68"/>
      <c r="AA25" s="68"/>
      <c r="AB25" s="68"/>
      <c r="AC25" s="68"/>
    </row>
    <row r="26" spans="2:29" ht="15.75" x14ac:dyDescent="0.25">
      <c r="B26" s="67"/>
      <c r="C26" s="67"/>
      <c r="D26" s="68"/>
      <c r="E26" s="68"/>
      <c r="F26" s="68"/>
      <c r="G26" s="68"/>
      <c r="H26" s="68"/>
      <c r="W26" s="67"/>
      <c r="X26" s="67"/>
      <c r="Y26" s="68"/>
      <c r="Z26" s="68"/>
      <c r="AA26" s="68"/>
      <c r="AB26" s="68"/>
      <c r="AC26" s="68"/>
    </row>
    <row r="27" spans="2:29" ht="15.75" x14ac:dyDescent="0.25">
      <c r="B27" s="67"/>
      <c r="C27" s="67"/>
      <c r="D27" s="379" t="s">
        <v>615</v>
      </c>
      <c r="E27" s="380" t="s">
        <v>9</v>
      </c>
      <c r="F27" s="407">
        <f>OCENA!$AM$655</f>
        <v>277139.02650000004</v>
      </c>
      <c r="G27" s="68"/>
      <c r="H27" s="68"/>
      <c r="W27" s="67"/>
      <c r="X27" s="67"/>
      <c r="Y27" s="379" t="s">
        <v>615</v>
      </c>
      <c r="Z27" s="380" t="s">
        <v>9</v>
      </c>
      <c r="AA27" s="39">
        <v>197035.71900000001</v>
      </c>
      <c r="AB27" s="68"/>
      <c r="AC27" s="68"/>
    </row>
    <row r="28" spans="2:29" ht="15.75" x14ac:dyDescent="0.25">
      <c r="B28" s="67"/>
      <c r="C28" s="67"/>
      <c r="D28" s="379" t="s">
        <v>615</v>
      </c>
      <c r="E28" s="380" t="s">
        <v>192</v>
      </c>
      <c r="F28" s="407">
        <f>OCENA!$AM$447</f>
        <v>171761.25750000001</v>
      </c>
      <c r="G28" s="68"/>
      <c r="H28" s="68"/>
      <c r="W28" s="67"/>
      <c r="X28" s="67"/>
      <c r="Y28" s="379" t="s">
        <v>615</v>
      </c>
      <c r="Z28" s="380" t="s">
        <v>192</v>
      </c>
      <c r="AA28" s="39">
        <v>137446.22899999996</v>
      </c>
      <c r="AB28" s="68"/>
      <c r="AC28" s="68"/>
    </row>
    <row r="29" spans="2:29" ht="15.75" x14ac:dyDescent="0.25">
      <c r="B29" s="67"/>
      <c r="C29" s="67"/>
      <c r="D29" s="379" t="s">
        <v>615</v>
      </c>
      <c r="E29" s="380" t="s">
        <v>276</v>
      </c>
      <c r="F29" s="407">
        <f>OCENA!$AM$471</f>
        <v>127103.69475000001</v>
      </c>
      <c r="G29" s="68"/>
      <c r="H29" s="68"/>
      <c r="W29" s="67"/>
      <c r="X29" s="67"/>
      <c r="Y29" s="379" t="s">
        <v>615</v>
      </c>
      <c r="Z29" s="380" t="s">
        <v>276</v>
      </c>
      <c r="AA29" s="39">
        <v>123223.19856</v>
      </c>
      <c r="AB29" s="68"/>
      <c r="AC29" s="68"/>
    </row>
    <row r="30" spans="2:29" ht="15.75" x14ac:dyDescent="0.25">
      <c r="B30" s="67"/>
      <c r="C30" s="67"/>
      <c r="D30" s="379" t="s">
        <v>615</v>
      </c>
      <c r="E30" s="380" t="s">
        <v>157</v>
      </c>
      <c r="F30" s="407">
        <f>OCENA!$AM$501</f>
        <v>95969.025227999984</v>
      </c>
      <c r="G30" s="68"/>
      <c r="H30" s="68"/>
      <c r="W30" s="67"/>
      <c r="X30" s="67"/>
      <c r="Y30" s="379" t="s">
        <v>615</v>
      </c>
      <c r="Z30" s="380" t="s">
        <v>157</v>
      </c>
      <c r="AA30" s="39">
        <v>67295.715058000002</v>
      </c>
      <c r="AB30" s="68"/>
      <c r="AC30" s="68"/>
    </row>
    <row r="31" spans="2:29" ht="15.75" x14ac:dyDescent="0.25">
      <c r="B31" s="67"/>
      <c r="C31" s="67"/>
      <c r="D31" s="379" t="s">
        <v>615</v>
      </c>
      <c r="E31" s="380" t="s">
        <v>117</v>
      </c>
      <c r="F31" s="407">
        <f>OCENA!$AM$506</f>
        <v>32382.652500000004</v>
      </c>
      <c r="G31" s="68"/>
      <c r="H31" s="68"/>
      <c r="W31" s="67"/>
      <c r="X31" s="67"/>
      <c r="Y31" s="379" t="s">
        <v>615</v>
      </c>
      <c r="Z31" s="380" t="s">
        <v>117</v>
      </c>
      <c r="AA31" s="39">
        <v>26404.584800000001</v>
      </c>
      <c r="AB31" s="68"/>
      <c r="AC31" s="68"/>
    </row>
    <row r="32" spans="2:29" ht="15.75" x14ac:dyDescent="0.25">
      <c r="B32" s="67"/>
      <c r="C32" s="67"/>
      <c r="D32" s="379" t="s">
        <v>615</v>
      </c>
      <c r="E32" s="380" t="s">
        <v>507</v>
      </c>
      <c r="F32" s="407">
        <f>OCENA!$AM$565</f>
        <v>153828.65999999997</v>
      </c>
      <c r="G32" s="68"/>
      <c r="H32" s="378"/>
      <c r="W32" s="67"/>
      <c r="X32" s="67"/>
      <c r="Y32" s="379" t="s">
        <v>615</v>
      </c>
      <c r="Z32" s="380" t="s">
        <v>507</v>
      </c>
      <c r="AA32" s="39">
        <v>119250.81999999999</v>
      </c>
      <c r="AB32" s="68"/>
      <c r="AC32" s="378"/>
    </row>
    <row r="33" spans="2:29" ht="15" x14ac:dyDescent="0.2">
      <c r="B33" s="68"/>
      <c r="C33" s="68"/>
      <c r="D33" s="68"/>
      <c r="E33" s="68"/>
      <c r="F33" s="68"/>
      <c r="G33" s="68"/>
      <c r="H33" s="68"/>
      <c r="W33" s="68"/>
      <c r="X33" s="68"/>
      <c r="Y33" s="68"/>
      <c r="Z33" s="68"/>
      <c r="AA33" s="68"/>
      <c r="AB33" s="68"/>
      <c r="AC33" s="68"/>
    </row>
    <row r="34" spans="2:29" ht="15.75" x14ac:dyDescent="0.25">
      <c r="B34" s="68" t="s">
        <v>1337</v>
      </c>
      <c r="C34" s="68" t="s">
        <v>1698</v>
      </c>
      <c r="D34" s="68"/>
      <c r="E34" s="68"/>
      <c r="F34" s="408">
        <f>OCENA!$AM$656</f>
        <v>858184.31647800014</v>
      </c>
      <c r="G34" s="68" t="s">
        <v>1699</v>
      </c>
      <c r="H34" s="68"/>
      <c r="I34" s="68"/>
      <c r="J34" s="68"/>
      <c r="K34" s="68"/>
      <c r="L34" s="68"/>
      <c r="M34" s="68"/>
      <c r="W34" s="68" t="s">
        <v>1337</v>
      </c>
      <c r="X34" s="68" t="s">
        <v>1698</v>
      </c>
      <c r="Y34" s="68"/>
      <c r="Z34" s="68"/>
      <c r="AA34" s="333">
        <v>670656.26641799987</v>
      </c>
      <c r="AB34" s="68" t="s">
        <v>1699</v>
      </c>
      <c r="AC34" s="68"/>
    </row>
    <row r="35" spans="2:29" ht="15" x14ac:dyDescent="0.2">
      <c r="B35" s="68"/>
      <c r="C35" s="68"/>
    </row>
    <row r="36" spans="2:29" ht="15" x14ac:dyDescent="0.2">
      <c r="D36" s="68" t="s">
        <v>1339</v>
      </c>
      <c r="Q36" s="68" t="s">
        <v>1669</v>
      </c>
      <c r="R36" s="68"/>
    </row>
    <row r="37" spans="2:29" ht="15.75" x14ac:dyDescent="0.25">
      <c r="D37" s="67" t="s">
        <v>1340</v>
      </c>
      <c r="Q37" s="67" t="s">
        <v>1670</v>
      </c>
      <c r="R37" s="67"/>
    </row>
    <row r="41" spans="2:29" x14ac:dyDescent="0.2">
      <c r="B41" s="4" t="s">
        <v>1450</v>
      </c>
    </row>
    <row r="42" spans="2:29" x14ac:dyDescent="0.2">
      <c r="B42" s="4" t="s">
        <v>1457</v>
      </c>
    </row>
    <row r="44" spans="2:29" x14ac:dyDescent="0.2">
      <c r="C44" s="102">
        <v>43618</v>
      </c>
    </row>
    <row r="45" spans="2:29" x14ac:dyDescent="0.2">
      <c r="C45" s="3" t="s">
        <v>1456</v>
      </c>
    </row>
    <row r="46" spans="2:29" x14ac:dyDescent="0.2">
      <c r="C46" s="4" t="s">
        <v>1451</v>
      </c>
    </row>
    <row r="47" spans="2:29" x14ac:dyDescent="0.2">
      <c r="C47" s="101" t="s">
        <v>1452</v>
      </c>
    </row>
    <row r="48" spans="2:29" x14ac:dyDescent="0.2">
      <c r="C48" s="101" t="s">
        <v>1453</v>
      </c>
    </row>
    <row r="49" spans="3:3" x14ac:dyDescent="0.2">
      <c r="C49" s="101" t="s">
        <v>1454</v>
      </c>
    </row>
    <row r="50" spans="3:3" x14ac:dyDescent="0.2">
      <c r="C50" s="4" t="s">
        <v>1455</v>
      </c>
    </row>
  </sheetData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headerFooter>
    <oddHeader xml:space="preserve">&amp;L&amp;"Arial,Poševno"&amp;A&amp;CJN - Dobava vodovodnega materiala 
</oddHeader>
    <oddFooter>Stran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9">
    <pageSetUpPr fitToPage="1"/>
  </sheetPr>
  <dimension ref="A1:M36"/>
  <sheetViews>
    <sheetView showRuler="0" zoomScaleNormal="100" workbookViewId="0"/>
  </sheetViews>
  <sheetFormatPr defaultRowHeight="12.75" x14ac:dyDescent="0.2"/>
  <cols>
    <col min="1" max="1" width="6.5703125" customWidth="1"/>
    <col min="2" max="2" width="8.85546875" customWidth="1"/>
    <col min="3" max="3" width="48.85546875" customWidth="1"/>
    <col min="4" max="4" width="18.5703125" customWidth="1"/>
    <col min="5" max="5" width="7.140625" customWidth="1"/>
    <col min="6" max="6" width="12.28515625" customWidth="1"/>
    <col min="7" max="7" width="18.7109375" customWidth="1"/>
    <col min="8" max="8" width="35.5703125" customWidth="1"/>
    <col min="9" max="9" width="2.42578125" customWidth="1"/>
    <col min="10" max="10" width="7.42578125" hidden="1" customWidth="1"/>
    <col min="11" max="11" width="19" hidden="1" customWidth="1"/>
    <col min="12" max="12" width="10.28515625" hidden="1" customWidth="1"/>
    <col min="13" max="13" width="19" hidden="1" customWidth="1"/>
    <col min="14" max="15" width="8.85546875" customWidth="1"/>
    <col min="16" max="16" width="9.140625" customWidth="1"/>
  </cols>
  <sheetData>
    <row r="1" spans="2:13" ht="20.25" x14ac:dyDescent="0.2">
      <c r="B1" s="107"/>
      <c r="C1" s="107" t="s">
        <v>812</v>
      </c>
      <c r="D1" s="107"/>
      <c r="E1" s="107"/>
      <c r="F1" s="107"/>
      <c r="G1" s="107"/>
      <c r="H1" s="107"/>
    </row>
    <row r="2" spans="2:13" ht="14.25" x14ac:dyDescent="0.2">
      <c r="B2" s="218"/>
      <c r="C2" s="218"/>
    </row>
    <row r="3" spans="2:13" ht="14.25" x14ac:dyDescent="0.2">
      <c r="B3" s="218" t="s">
        <v>1805</v>
      </c>
      <c r="C3" s="218"/>
    </row>
    <row r="4" spans="2:13" x14ac:dyDescent="0.2">
      <c r="C4" s="4"/>
    </row>
    <row r="5" spans="2:13" ht="15" x14ac:dyDescent="0.25">
      <c r="C5" s="219" t="s">
        <v>817</v>
      </c>
      <c r="H5" s="3" t="s">
        <v>815</v>
      </c>
    </row>
    <row r="6" spans="2:13" x14ac:dyDescent="0.2">
      <c r="C6" s="6"/>
      <c r="H6" s="3"/>
    </row>
    <row r="7" spans="2:13" x14ac:dyDescent="0.2">
      <c r="C7" s="16"/>
      <c r="H7" s="16"/>
    </row>
    <row r="8" spans="2:13" x14ac:dyDescent="0.2">
      <c r="C8" s="4"/>
    </row>
    <row r="9" spans="2:13" ht="51.75" customHeight="1" x14ac:dyDescent="0.2">
      <c r="B9" s="220" t="s">
        <v>709</v>
      </c>
      <c r="C9" s="55" t="s">
        <v>687</v>
      </c>
      <c r="D9" s="220" t="s">
        <v>880</v>
      </c>
      <c r="E9" s="221" t="s">
        <v>1713</v>
      </c>
      <c r="F9" s="220" t="s">
        <v>1715</v>
      </c>
      <c r="G9" s="220" t="s">
        <v>1714</v>
      </c>
      <c r="H9" s="220" t="s">
        <v>710</v>
      </c>
      <c r="J9" s="221" t="s">
        <v>714</v>
      </c>
      <c r="K9" s="222" t="s">
        <v>715</v>
      </c>
      <c r="L9" s="221" t="s">
        <v>716</v>
      </c>
      <c r="M9" s="222" t="s">
        <v>715</v>
      </c>
    </row>
    <row r="10" spans="2:13" ht="25.5" x14ac:dyDescent="0.2">
      <c r="B10" s="57" t="s">
        <v>9</v>
      </c>
      <c r="C10" s="90" t="s">
        <v>801</v>
      </c>
      <c r="D10" s="46">
        <f>'SKLOP A'!$K$473</f>
        <v>0</v>
      </c>
      <c r="E10" s="46">
        <v>22</v>
      </c>
      <c r="F10" s="46">
        <f>D10*(E10/100)</f>
        <v>0</v>
      </c>
      <c r="G10" s="46">
        <f>D10+F10</f>
        <v>0</v>
      </c>
      <c r="H10" s="90">
        <f>'SKLOP A'!$E$6</f>
        <v>0</v>
      </c>
      <c r="J10" s="223" t="str">
        <f>IF(K10=13,"DA","NE")</f>
        <v>NE</v>
      </c>
      <c r="K10" s="223">
        <f>'TEHNIČNI POGOJI'!$L$128</f>
        <v>0</v>
      </c>
      <c r="L10" s="223" t="str">
        <f>IF(M10=9,"DA","NE")</f>
        <v>NE</v>
      </c>
      <c r="M10" s="224">
        <v>18</v>
      </c>
    </row>
    <row r="11" spans="2:13" ht="25.5" x14ac:dyDescent="0.2">
      <c r="B11" s="225" t="s">
        <v>192</v>
      </c>
      <c r="C11" s="90" t="s">
        <v>800</v>
      </c>
      <c r="D11" s="46">
        <f>'SKLOP B'!$K$82</f>
        <v>0</v>
      </c>
      <c r="E11" s="46">
        <v>22</v>
      </c>
      <c r="F11" s="46">
        <f t="shared" ref="F11:F16" si="0">D11*(E11/100)</f>
        <v>0</v>
      </c>
      <c r="G11" s="46">
        <f t="shared" ref="G11:G15" si="1">D11+F11</f>
        <v>0</v>
      </c>
      <c r="H11" s="90">
        <f>'SKLOP B'!$E$6</f>
        <v>0</v>
      </c>
      <c r="J11" s="223" t="str">
        <f>IF(K11=4,"DA","NE")</f>
        <v>NE</v>
      </c>
      <c r="K11" s="223">
        <f>'TEHNIČNI POGOJI'!$L$185</f>
        <v>0</v>
      </c>
      <c r="L11" s="223" t="str">
        <f>IF(M11=6,"DA","NE")</f>
        <v>NE</v>
      </c>
      <c r="M11" s="224">
        <v>12</v>
      </c>
    </row>
    <row r="12" spans="2:13" x14ac:dyDescent="0.2">
      <c r="B12" s="225" t="s">
        <v>276</v>
      </c>
      <c r="C12" s="90" t="s">
        <v>799</v>
      </c>
      <c r="D12" s="46">
        <f>'SKLOP C'!$K$34</f>
        <v>0</v>
      </c>
      <c r="E12" s="46">
        <v>22</v>
      </c>
      <c r="F12" s="46">
        <f t="shared" si="0"/>
        <v>0</v>
      </c>
      <c r="G12" s="46">
        <f t="shared" si="1"/>
        <v>0</v>
      </c>
      <c r="H12" s="90">
        <f>'SKLOP C'!$E$6</f>
        <v>0</v>
      </c>
      <c r="J12" s="223" t="str">
        <f>IF(K12=1,"DA","NE")</f>
        <v>NE</v>
      </c>
      <c r="K12" s="223">
        <f>'TEHNIČNI POGOJI'!$L$238</f>
        <v>0</v>
      </c>
      <c r="L12" s="223" t="str">
        <f>IF(M12=1,"DA","NE")</f>
        <v>NE</v>
      </c>
      <c r="M12" s="224">
        <v>2</v>
      </c>
    </row>
    <row r="13" spans="2:13" ht="25.5" x14ac:dyDescent="0.2">
      <c r="B13" s="225" t="s">
        <v>157</v>
      </c>
      <c r="C13" s="90" t="s">
        <v>802</v>
      </c>
      <c r="D13" s="46">
        <f>'SKLOP D'!$K$40</f>
        <v>0</v>
      </c>
      <c r="E13" s="46">
        <v>22</v>
      </c>
      <c r="F13" s="46">
        <f t="shared" si="0"/>
        <v>0</v>
      </c>
      <c r="G13" s="46">
        <f t="shared" si="1"/>
        <v>0</v>
      </c>
      <c r="H13" s="90">
        <f>'SKLOP D'!$E$6</f>
        <v>0</v>
      </c>
      <c r="J13" s="223" t="str">
        <f>IF(K13=6,"DA","NE")</f>
        <v>NE</v>
      </c>
      <c r="K13" s="223">
        <f>'TEHNIČNI POGOJI'!$L$315</f>
        <v>0</v>
      </c>
      <c r="L13" s="223" t="str">
        <f>IF(M13=7,"DA","NE")</f>
        <v>NE</v>
      </c>
      <c r="M13" s="224">
        <v>14</v>
      </c>
    </row>
    <row r="14" spans="2:13" x14ac:dyDescent="0.2">
      <c r="B14" s="225" t="s">
        <v>117</v>
      </c>
      <c r="C14" s="90" t="s">
        <v>684</v>
      </c>
      <c r="D14" s="46">
        <f>'SKLOP E'!$K$15</f>
        <v>0</v>
      </c>
      <c r="E14" s="46">
        <v>22</v>
      </c>
      <c r="F14" s="46">
        <f t="shared" si="0"/>
        <v>0</v>
      </c>
      <c r="G14" s="46">
        <f t="shared" si="1"/>
        <v>0</v>
      </c>
      <c r="H14" s="90">
        <f>'SKLOP E'!$E$6</f>
        <v>0</v>
      </c>
      <c r="J14" s="223" t="str">
        <f>IF(K14=1,"DA","NE")</f>
        <v>NE</v>
      </c>
      <c r="K14" s="223">
        <f>'TEHNIČNI POGOJI'!$L$372</f>
        <v>0</v>
      </c>
      <c r="L14" s="223" t="str">
        <f>IF(M14=1,"DA","NE")</f>
        <v>NE</v>
      </c>
      <c r="M14" s="224">
        <v>2</v>
      </c>
    </row>
    <row r="15" spans="2:13" x14ac:dyDescent="0.2">
      <c r="B15" s="225" t="s">
        <v>507</v>
      </c>
      <c r="C15" s="90" t="s">
        <v>1162</v>
      </c>
      <c r="D15" s="46">
        <f>'SKLOP F'!$K$69</f>
        <v>0</v>
      </c>
      <c r="E15" s="46">
        <v>22</v>
      </c>
      <c r="F15" s="46">
        <f t="shared" si="0"/>
        <v>0</v>
      </c>
      <c r="G15" s="46">
        <f t="shared" si="1"/>
        <v>0</v>
      </c>
      <c r="H15" s="90">
        <f>'SKLOP F'!$E$6</f>
        <v>0</v>
      </c>
      <c r="J15" s="223" t="str">
        <f>IF(K15=1,"DA","NE")</f>
        <v>NE</v>
      </c>
      <c r="K15" s="223">
        <f>'TEHNIČNI POGOJI'!$L$416</f>
        <v>0</v>
      </c>
      <c r="L15" s="223"/>
      <c r="M15" s="224"/>
    </row>
    <row r="16" spans="2:13" hidden="1" x14ac:dyDescent="0.2">
      <c r="B16" s="225" t="s">
        <v>1140</v>
      </c>
      <c r="C16" s="47" t="s">
        <v>685</v>
      </c>
      <c r="D16" s="47">
        <v>0</v>
      </c>
      <c r="E16" s="47"/>
      <c r="F16" s="46">
        <f t="shared" si="0"/>
        <v>0</v>
      </c>
      <c r="G16" s="47"/>
      <c r="H16" s="47">
        <v>0</v>
      </c>
      <c r="J16" s="223" t="str">
        <f>IF(K16=2,"DA","NE")</f>
        <v>NE</v>
      </c>
      <c r="K16" s="223">
        <v>0</v>
      </c>
      <c r="L16" s="223" t="str">
        <f>IF(M16=3,"DA","NE")</f>
        <v>NE</v>
      </c>
      <c r="M16" s="224">
        <v>6</v>
      </c>
    </row>
    <row r="19" spans="1:8" x14ac:dyDescent="0.2">
      <c r="B19" t="s">
        <v>811</v>
      </c>
    </row>
    <row r="20" spans="1:8" x14ac:dyDescent="0.2">
      <c r="B20" s="4" t="s">
        <v>816</v>
      </c>
    </row>
    <row r="21" spans="1:8" ht="14.25" x14ac:dyDescent="0.2">
      <c r="A21" s="4"/>
      <c r="B21" s="4" t="s">
        <v>813</v>
      </c>
      <c r="C21" s="14"/>
      <c r="D21" s="226"/>
      <c r="E21" s="226"/>
      <c r="F21" s="226"/>
      <c r="G21" s="226"/>
      <c r="H21" s="226"/>
    </row>
    <row r="23" spans="1:8" x14ac:dyDescent="0.2">
      <c r="C23" s="227" t="s">
        <v>865</v>
      </c>
      <c r="D23" s="231"/>
      <c r="E23" s="4" t="s">
        <v>866</v>
      </c>
    </row>
    <row r="24" spans="1:8" x14ac:dyDescent="0.2">
      <c r="B24" s="4"/>
    </row>
    <row r="27" spans="1:8" x14ac:dyDescent="0.2">
      <c r="B27" s="3" t="s">
        <v>810</v>
      </c>
    </row>
    <row r="28" spans="1:8" x14ac:dyDescent="0.2">
      <c r="B28" s="511" t="s">
        <v>953</v>
      </c>
      <c r="C28" s="512"/>
      <c r="D28" s="512"/>
    </row>
    <row r="29" spans="1:8" x14ac:dyDescent="0.2">
      <c r="B29" s="4" t="s">
        <v>954</v>
      </c>
      <c r="H29" s="455"/>
    </row>
    <row r="30" spans="1:8" x14ac:dyDescent="0.2">
      <c r="B30" s="4"/>
    </row>
    <row r="31" spans="1:8" x14ac:dyDescent="0.2">
      <c r="B31" s="4"/>
    </row>
    <row r="32" spans="1:8" x14ac:dyDescent="0.2">
      <c r="B32" s="4"/>
    </row>
    <row r="34" spans="2:8" x14ac:dyDescent="0.2">
      <c r="B34" s="228" t="s">
        <v>807</v>
      </c>
      <c r="C34" s="454"/>
      <c r="D34" s="33" t="s">
        <v>711</v>
      </c>
      <c r="E34" s="33"/>
      <c r="F34" s="33"/>
      <c r="G34" s="33"/>
      <c r="H34" s="14" t="s">
        <v>809</v>
      </c>
    </row>
    <row r="35" spans="2:8" x14ac:dyDescent="0.2">
      <c r="B35" s="228" t="s">
        <v>808</v>
      </c>
      <c r="C35" s="235"/>
    </row>
    <row r="36" spans="2:8" ht="14.25" x14ac:dyDescent="0.2">
      <c r="B36" s="8"/>
      <c r="C36" s="5"/>
      <c r="H36" s="229"/>
    </row>
  </sheetData>
  <sheetProtection algorithmName="SHA-512" hashValue="fNzI+x7GcQkPGS0D93mI+cxl0NTVngSRZ091yygpw29Ydypslqc7EIE2+wvSN9GLgHpZVfpxF3qitJbAWUF7uQ==" saltValue="N9mgppmUGYe4+OX8cDl8Jg==" spinCount="100000" sheet="1" objects="1" scenarios="1"/>
  <customSheetViews>
    <customSheetView guid="{4B0E1DB3-FB24-45AC-833B-19C93D6E8F68}" showPageBreaks="1" printArea="1" hiddenColumns="1" showRuler="0" topLeftCell="C1">
      <selection activeCell="C17" sqref="C17"/>
      <pageMargins left="0.7" right="0.7" top="0.75" bottom="0.75" header="0.3" footer="0.3"/>
      <pageSetup paperSize="9" scale="85" orientation="landscape" r:id="rId1"/>
      <headerFooter alignWithMargins="0">
        <oddHeader>&amp;CJN - Dobava materiala za javni vodovod&amp;ROBRAZEC  št. 16</oddHeader>
        <oddFooter>&amp;C
Navodilo: Ponudnik izpolnjuje samo zeleno označena polja. Ponudba mora biti datirana, žigosana in podpisana s strani osebe, ki je podpisnik ponudbe.
Stran &amp;P od &amp;N</oddFooter>
      </headerFooter>
    </customSheetView>
  </customSheetViews>
  <mergeCells count="1">
    <mergeCell ref="B28:D28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2"/>
  <headerFooter alignWithMargins="0">
    <oddHeader>&amp;CJN - Dobava vodovodnega materiala&amp;ROBR-11</oddHeader>
    <oddFooter>&amp;CStran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3">
    <tabColor rgb="FF00B050"/>
    <pageSetUpPr autoPageBreaks="0" fitToPage="1"/>
  </sheetPr>
  <dimension ref="A2:L477"/>
  <sheetViews>
    <sheetView zoomScaleNormal="100" zoomScalePageLayoutView="90" workbookViewId="0"/>
  </sheetViews>
  <sheetFormatPr defaultColWidth="8.85546875" defaultRowHeight="12.75" x14ac:dyDescent="0.2"/>
  <cols>
    <col min="1" max="1" width="4.7109375" customWidth="1"/>
    <col min="2" max="2" width="6.5703125" customWidth="1"/>
    <col min="3" max="3" width="15.28515625" customWidth="1"/>
    <col min="4" max="4" width="4.5703125" customWidth="1"/>
    <col min="5" max="5" width="45.42578125" customWidth="1"/>
    <col min="6" max="6" width="49.7109375" customWidth="1"/>
    <col min="7" max="7" width="20.5703125" customWidth="1"/>
    <col min="8" max="8" width="11.5703125" customWidth="1"/>
    <col min="9" max="9" width="7.5703125" customWidth="1"/>
    <col min="10" max="11" width="15.5703125" customWidth="1"/>
  </cols>
  <sheetData>
    <row r="2" spans="1:12" ht="20.45" customHeight="1" x14ac:dyDescent="0.2">
      <c r="B2" s="27"/>
      <c r="C2" s="27"/>
      <c r="D2" s="107" t="s">
        <v>850</v>
      </c>
      <c r="E2" s="107"/>
      <c r="F2" s="107"/>
      <c r="G2" s="107"/>
      <c r="H2" s="107"/>
      <c r="I2" s="107"/>
      <c r="J2" s="27"/>
      <c r="K2" s="27"/>
      <c r="L2" s="27"/>
    </row>
    <row r="4" spans="1:12" x14ac:dyDescent="0.2">
      <c r="E4" s="6" t="s">
        <v>819</v>
      </c>
    </row>
    <row r="5" spans="1:12" x14ac:dyDescent="0.2">
      <c r="E5" s="6"/>
    </row>
    <row r="6" spans="1:12" x14ac:dyDescent="0.2">
      <c r="E6" s="26"/>
    </row>
    <row r="8" spans="1:12" s="7" customFormat="1" ht="39" customHeight="1" x14ac:dyDescent="0.2">
      <c r="A8" s="401" t="s">
        <v>0</v>
      </c>
      <c r="B8" s="19" t="s">
        <v>691</v>
      </c>
      <c r="C8" s="403" t="s">
        <v>1425</v>
      </c>
      <c r="D8" s="513" t="s">
        <v>1</v>
      </c>
      <c r="E8" s="514"/>
      <c r="F8" s="21" t="s">
        <v>847</v>
      </c>
      <c r="G8" s="21" t="s">
        <v>3</v>
      </c>
      <c r="H8" s="21" t="s">
        <v>1800</v>
      </c>
      <c r="I8" s="21" t="s">
        <v>848</v>
      </c>
      <c r="J8" s="21" t="s">
        <v>1803</v>
      </c>
      <c r="K8" s="21" t="s">
        <v>1801</v>
      </c>
      <c r="L8" s="21"/>
    </row>
    <row r="9" spans="1:12" x14ac:dyDescent="0.2">
      <c r="A9" s="47">
        <f>OCENA!A2</f>
        <v>1</v>
      </c>
      <c r="B9" s="47">
        <f>OCENA!I2</f>
        <v>3673</v>
      </c>
      <c r="C9" s="447"/>
      <c r="D9" s="47">
        <f>OCENA!G2</f>
        <v>1</v>
      </c>
      <c r="E9" s="47" t="str">
        <f>OCENA!H2</f>
        <v>VODOMERNA SPOJKA</v>
      </c>
      <c r="F9" s="47" t="str">
        <f>OCENA!M2</f>
        <v xml:space="preserve">VODOMERNA SPOJKA 1/2"              </v>
      </c>
      <c r="G9" s="447"/>
      <c r="H9" s="47">
        <f>OCENA!V2</f>
        <v>103</v>
      </c>
      <c r="I9" s="47" t="str">
        <f>OCENA!P2</f>
        <v>KOS</v>
      </c>
      <c r="J9" s="386"/>
      <c r="K9" s="96">
        <f>H9*J9</f>
        <v>0</v>
      </c>
      <c r="L9" s="47" t="str">
        <f>OCENA!O2</f>
        <v>A</v>
      </c>
    </row>
    <row r="10" spans="1:12" x14ac:dyDescent="0.2">
      <c r="A10" s="47">
        <f>OCENA!A3</f>
        <v>2</v>
      </c>
      <c r="B10" s="47">
        <f>OCENA!I3</f>
        <v>3674</v>
      </c>
      <c r="C10" s="447"/>
      <c r="D10" s="47">
        <f>OCENA!G3</f>
        <v>1</v>
      </c>
      <c r="E10" s="47" t="str">
        <f>OCENA!H3</f>
        <v>VODOMERNA SPOJKA</v>
      </c>
      <c r="F10" s="47" t="str">
        <f>OCENA!M3</f>
        <v xml:space="preserve">VODOMERNA SPOJKA 3/4"              </v>
      </c>
      <c r="G10" s="447"/>
      <c r="H10" s="47">
        <f>OCENA!V3</f>
        <v>278</v>
      </c>
      <c r="I10" s="47" t="str">
        <f>OCENA!P3</f>
        <v>KOS</v>
      </c>
      <c r="J10" s="386"/>
      <c r="K10" s="96">
        <f t="shared" ref="K10:K73" si="0">H10*J10</f>
        <v>0</v>
      </c>
      <c r="L10" s="47" t="str">
        <f>OCENA!O3</f>
        <v>A</v>
      </c>
    </row>
    <row r="11" spans="1:12" x14ac:dyDescent="0.2">
      <c r="A11" s="47">
        <f>OCENA!A4</f>
        <v>3</v>
      </c>
      <c r="B11" s="47">
        <f>OCENA!I4</f>
        <v>2367</v>
      </c>
      <c r="C11" s="447"/>
      <c r="D11" s="47">
        <f>OCENA!G4</f>
        <v>1</v>
      </c>
      <c r="E11" s="47" t="str">
        <f>OCENA!H4</f>
        <v>VODOMERNA SPOJKA</v>
      </c>
      <c r="F11" s="47" t="str">
        <f>OCENA!M4</f>
        <v xml:space="preserve">VODOMERNA SPOJKA   1"              </v>
      </c>
      <c r="G11" s="447"/>
      <c r="H11" s="47">
        <f>OCENA!V4</f>
        <v>55</v>
      </c>
      <c r="I11" s="47" t="str">
        <f>OCENA!P4</f>
        <v>KOS</v>
      </c>
      <c r="J11" s="386"/>
      <c r="K11" s="96">
        <f t="shared" si="0"/>
        <v>0</v>
      </c>
      <c r="L11" s="47" t="str">
        <f>OCENA!O4</f>
        <v>A</v>
      </c>
    </row>
    <row r="12" spans="1:12" x14ac:dyDescent="0.2">
      <c r="A12" s="47">
        <f>OCENA!A5</f>
        <v>4</v>
      </c>
      <c r="B12" s="47">
        <f>OCENA!I5</f>
        <v>2368</v>
      </c>
      <c r="C12" s="447"/>
      <c r="D12" s="47">
        <f>OCENA!G5</f>
        <v>1</v>
      </c>
      <c r="E12" s="47" t="str">
        <f>OCENA!H5</f>
        <v>VODOMERNA SPOJKA</v>
      </c>
      <c r="F12" s="47" t="str">
        <f>OCENA!M5</f>
        <v xml:space="preserve">VODOMERNA SPOJKA 5/4"              </v>
      </c>
      <c r="G12" s="447"/>
      <c r="H12" s="47">
        <f>OCENA!V5</f>
        <v>13</v>
      </c>
      <c r="I12" s="47" t="str">
        <f>OCENA!P5</f>
        <v>KOS</v>
      </c>
      <c r="J12" s="386"/>
      <c r="K12" s="96">
        <f t="shared" si="0"/>
        <v>0</v>
      </c>
      <c r="L12" s="47" t="str">
        <f>OCENA!O5</f>
        <v>A</v>
      </c>
    </row>
    <row r="13" spans="1:12" x14ac:dyDescent="0.2">
      <c r="A13" s="47">
        <f>OCENA!A6</f>
        <v>5</v>
      </c>
      <c r="B13" s="47">
        <f>OCENA!I6</f>
        <v>2369</v>
      </c>
      <c r="C13" s="447"/>
      <c r="D13" s="47">
        <f>OCENA!G6</f>
        <v>1</v>
      </c>
      <c r="E13" s="47" t="str">
        <f>OCENA!H6</f>
        <v>VODOMERNA SPOJKA</v>
      </c>
      <c r="F13" s="47" t="str">
        <f>OCENA!M6</f>
        <v xml:space="preserve">VODOMERNA SPOJKA 6/4"              </v>
      </c>
      <c r="G13" s="447"/>
      <c r="H13" s="47">
        <f>OCENA!V6</f>
        <v>13</v>
      </c>
      <c r="I13" s="47" t="str">
        <f>OCENA!P6</f>
        <v>KOS</v>
      </c>
      <c r="J13" s="386"/>
      <c r="K13" s="96">
        <f t="shared" si="0"/>
        <v>0</v>
      </c>
      <c r="L13" s="47" t="str">
        <f>OCENA!O6</f>
        <v>A</v>
      </c>
    </row>
    <row r="14" spans="1:12" x14ac:dyDescent="0.2">
      <c r="A14" s="47">
        <f>OCENA!A7</f>
        <v>6</v>
      </c>
      <c r="B14" s="47">
        <f>OCENA!I7</f>
        <v>2078</v>
      </c>
      <c r="C14" s="447"/>
      <c r="D14" s="47">
        <f>OCENA!G7</f>
        <v>1</v>
      </c>
      <c r="E14" s="47" t="str">
        <f>OCENA!H7</f>
        <v>VODOMERNA SPOJKA</v>
      </c>
      <c r="F14" s="47" t="str">
        <f>OCENA!M7</f>
        <v xml:space="preserve">VODOMERNA SPOJKA 1/2"  DOLGA       </v>
      </c>
      <c r="G14" s="447"/>
      <c r="H14" s="47">
        <f>OCENA!V7</f>
        <v>50</v>
      </c>
      <c r="I14" s="47" t="str">
        <f>OCENA!P7</f>
        <v>KOS</v>
      </c>
      <c r="J14" s="386"/>
      <c r="K14" s="96">
        <f t="shared" si="0"/>
        <v>0</v>
      </c>
      <c r="L14" s="47" t="str">
        <f>OCENA!O7</f>
        <v>A</v>
      </c>
    </row>
    <row r="15" spans="1:12" x14ac:dyDescent="0.2">
      <c r="A15" s="47">
        <f>OCENA!A8</f>
        <v>7</v>
      </c>
      <c r="B15" s="47">
        <f>OCENA!I8</f>
        <v>2077</v>
      </c>
      <c r="C15" s="447"/>
      <c r="D15" s="47">
        <f>OCENA!G8</f>
        <v>1</v>
      </c>
      <c r="E15" s="47" t="str">
        <f>OCENA!H8</f>
        <v>VODOMERNA SPOJKA</v>
      </c>
      <c r="F15" s="47" t="str">
        <f>OCENA!M8</f>
        <v xml:space="preserve">VODOMERNA SPOJKA 3/4"  DOLGA       </v>
      </c>
      <c r="G15" s="447"/>
      <c r="H15" s="47">
        <f>OCENA!V8</f>
        <v>148</v>
      </c>
      <c r="I15" s="47" t="str">
        <f>OCENA!P8</f>
        <v>KOS</v>
      </c>
      <c r="J15" s="386"/>
      <c r="K15" s="96">
        <f t="shared" si="0"/>
        <v>0</v>
      </c>
      <c r="L15" s="47" t="str">
        <f>OCENA!O8</f>
        <v>A</v>
      </c>
    </row>
    <row r="16" spans="1:12" x14ac:dyDescent="0.2">
      <c r="A16" s="47">
        <f>OCENA!A9</f>
        <v>8</v>
      </c>
      <c r="B16" s="47">
        <f>OCENA!I9</f>
        <v>2076</v>
      </c>
      <c r="C16" s="447"/>
      <c r="D16" s="47">
        <f>OCENA!G9</f>
        <v>1</v>
      </c>
      <c r="E16" s="47" t="str">
        <f>OCENA!H9</f>
        <v>VODOMERNA SPOJKA</v>
      </c>
      <c r="F16" s="47" t="str">
        <f>OCENA!M9</f>
        <v xml:space="preserve">VODOMERNA SPOJKA 1" DOLGA          </v>
      </c>
      <c r="G16" s="447"/>
      <c r="H16" s="47">
        <f>OCENA!V9</f>
        <v>30</v>
      </c>
      <c r="I16" s="47" t="str">
        <f>OCENA!P9</f>
        <v>KOS</v>
      </c>
      <c r="J16" s="386"/>
      <c r="K16" s="96">
        <f t="shared" si="0"/>
        <v>0</v>
      </c>
      <c r="L16" s="47" t="str">
        <f>OCENA!O9</f>
        <v>A</v>
      </c>
    </row>
    <row r="17" spans="1:12" x14ac:dyDescent="0.2">
      <c r="A17" s="47">
        <f>OCENA!A10</f>
        <v>9</v>
      </c>
      <c r="B17" s="47">
        <f>OCENA!I10</f>
        <v>2058</v>
      </c>
      <c r="C17" s="447"/>
      <c r="D17" s="47">
        <f>OCENA!G10</f>
        <v>1</v>
      </c>
      <c r="E17" s="47" t="str">
        <f>OCENA!H10</f>
        <v>VODOMERNA SPOJKA</v>
      </c>
      <c r="F17" s="47" t="str">
        <f>OCENA!M10</f>
        <v xml:space="preserve">VODOMERNA SPOJKA 5/4"  DOLGA       </v>
      </c>
      <c r="G17" s="447"/>
      <c r="H17" s="47">
        <f>OCENA!V10</f>
        <v>8</v>
      </c>
      <c r="I17" s="47" t="str">
        <f>OCENA!P10</f>
        <v>KOS</v>
      </c>
      <c r="J17" s="386"/>
      <c r="K17" s="96">
        <f t="shared" si="0"/>
        <v>0</v>
      </c>
      <c r="L17" s="47" t="str">
        <f>OCENA!O10</f>
        <v>A</v>
      </c>
    </row>
    <row r="18" spans="1:12" x14ac:dyDescent="0.2">
      <c r="A18" s="47">
        <f>OCENA!A11</f>
        <v>10</v>
      </c>
      <c r="B18" s="47">
        <f>OCENA!I11</f>
        <v>2342</v>
      </c>
      <c r="C18" s="447"/>
      <c r="D18" s="47">
        <f>OCENA!G11</f>
        <v>1</v>
      </c>
      <c r="E18" s="47" t="str">
        <f>OCENA!H11</f>
        <v>VODOMERNA SPOJKA</v>
      </c>
      <c r="F18" s="47" t="str">
        <f>OCENA!M11</f>
        <v xml:space="preserve">VODOMERNA SPOJKA 6/4" DOLGA        </v>
      </c>
      <c r="G18" s="447"/>
      <c r="H18" s="47">
        <f>OCENA!V11</f>
        <v>3</v>
      </c>
      <c r="I18" s="47" t="str">
        <f>OCENA!P11</f>
        <v>KOS</v>
      </c>
      <c r="J18" s="386"/>
      <c r="K18" s="96">
        <f t="shared" si="0"/>
        <v>0</v>
      </c>
      <c r="L18" s="47" t="str">
        <f>OCENA!O11</f>
        <v>A</v>
      </c>
    </row>
    <row r="19" spans="1:12" x14ac:dyDescent="0.2">
      <c r="A19" s="47">
        <f>OCENA!A12</f>
        <v>11</v>
      </c>
      <c r="B19" s="47">
        <f>OCENA!I12</f>
        <v>2535</v>
      </c>
      <c r="C19" s="447"/>
      <c r="D19" s="47">
        <f>OCENA!G12</f>
        <v>2</v>
      </c>
      <c r="E19" s="47" t="str">
        <f>OCENA!H12</f>
        <v>TESNILA Z NERJAVEČIM KOVINSKIM OBROČEM</v>
      </c>
      <c r="F19" s="47" t="str">
        <f>OCENA!M12</f>
        <v xml:space="preserve">TESNILA PLOSCAT JEKLENI OBR. DN 50 </v>
      </c>
      <c r="G19" s="447"/>
      <c r="H19" s="47">
        <f>OCENA!V12</f>
        <v>75</v>
      </c>
      <c r="I19" s="47" t="str">
        <f>OCENA!P12</f>
        <v>KOS</v>
      </c>
      <c r="J19" s="386"/>
      <c r="K19" s="96">
        <f t="shared" si="0"/>
        <v>0</v>
      </c>
      <c r="L19" s="47" t="str">
        <f>OCENA!O12</f>
        <v>A</v>
      </c>
    </row>
    <row r="20" spans="1:12" x14ac:dyDescent="0.2">
      <c r="A20" s="47">
        <f>OCENA!A13</f>
        <v>12</v>
      </c>
      <c r="B20" s="47">
        <f>OCENA!I13</f>
        <v>2240</v>
      </c>
      <c r="C20" s="447"/>
      <c r="D20" s="47">
        <f>OCENA!G13</f>
        <v>2</v>
      </c>
      <c r="E20" s="47" t="str">
        <f>OCENA!H13</f>
        <v>TESNILA Z NERJAVEČIM KOVINSKIM OBROČEM</v>
      </c>
      <c r="F20" s="47" t="str">
        <f>OCENA!M13</f>
        <v>TESNILA PLOSCATA JEKLENI OBR. DN 65</v>
      </c>
      <c r="G20" s="447"/>
      <c r="H20" s="47">
        <f>OCENA!V13</f>
        <v>53</v>
      </c>
      <c r="I20" s="47" t="str">
        <f>OCENA!P13</f>
        <v>KOS</v>
      </c>
      <c r="J20" s="386"/>
      <c r="K20" s="96">
        <f t="shared" si="0"/>
        <v>0</v>
      </c>
      <c r="L20" s="47" t="str">
        <f>OCENA!O13</f>
        <v>A</v>
      </c>
    </row>
    <row r="21" spans="1:12" x14ac:dyDescent="0.2">
      <c r="A21" s="47">
        <f>OCENA!A14</f>
        <v>13</v>
      </c>
      <c r="B21" s="47">
        <f>OCENA!I14</f>
        <v>2534</v>
      </c>
      <c r="C21" s="447"/>
      <c r="D21" s="47">
        <f>OCENA!G14</f>
        <v>2</v>
      </c>
      <c r="E21" s="47" t="str">
        <f>OCENA!H14</f>
        <v>TESNILA Z NERJAVEČIM KOVINSKIM OBROČEM</v>
      </c>
      <c r="F21" s="47" t="str">
        <f>OCENA!M14</f>
        <v>TESNILA PLOSCATA JEKLENI OBR. DN 80</v>
      </c>
      <c r="G21" s="447"/>
      <c r="H21" s="47">
        <f>OCENA!V14</f>
        <v>213</v>
      </c>
      <c r="I21" s="47" t="str">
        <f>OCENA!P14</f>
        <v>KOS</v>
      </c>
      <c r="J21" s="386"/>
      <c r="K21" s="96">
        <f t="shared" si="0"/>
        <v>0</v>
      </c>
      <c r="L21" s="47" t="str">
        <f>OCENA!O14</f>
        <v>A</v>
      </c>
    </row>
    <row r="22" spans="1:12" x14ac:dyDescent="0.2">
      <c r="A22" s="47">
        <f>OCENA!A15</f>
        <v>14</v>
      </c>
      <c r="B22" s="47">
        <f>OCENA!I15</f>
        <v>2241</v>
      </c>
      <c r="C22" s="447"/>
      <c r="D22" s="47">
        <f>OCENA!G15</f>
        <v>2</v>
      </c>
      <c r="E22" s="47" t="str">
        <f>OCENA!H15</f>
        <v>TESNILA Z NERJAVEČIM KOVINSKIM OBROČEM</v>
      </c>
      <c r="F22" s="47" t="str">
        <f>OCENA!M15</f>
        <v>TESNILA PLOSCATA JEKLENI OBR.DN 100</v>
      </c>
      <c r="G22" s="447"/>
      <c r="H22" s="47">
        <f>OCENA!V15</f>
        <v>113</v>
      </c>
      <c r="I22" s="47" t="str">
        <f>OCENA!P15</f>
        <v>KOS</v>
      </c>
      <c r="J22" s="386"/>
      <c r="K22" s="96">
        <f t="shared" si="0"/>
        <v>0</v>
      </c>
      <c r="L22" s="47" t="str">
        <f>OCENA!O15</f>
        <v>A</v>
      </c>
    </row>
    <row r="23" spans="1:12" x14ac:dyDescent="0.2">
      <c r="A23" s="47">
        <f>OCENA!A16</f>
        <v>15</v>
      </c>
      <c r="B23" s="47">
        <f>OCENA!I16</f>
        <v>2242</v>
      </c>
      <c r="C23" s="447"/>
      <c r="D23" s="47">
        <f>OCENA!G16</f>
        <v>2</v>
      </c>
      <c r="E23" s="47" t="str">
        <f>OCENA!H16</f>
        <v>TESNILA Z NERJAVEČIM KOVINSKIM OBROČEM</v>
      </c>
      <c r="F23" s="47" t="str">
        <f>OCENA!M16</f>
        <v>TESNILA PLOSCATA JEKLENI OBR.DN 125</v>
      </c>
      <c r="G23" s="447"/>
      <c r="H23" s="47">
        <f>OCENA!V16</f>
        <v>53</v>
      </c>
      <c r="I23" s="47" t="str">
        <f>OCENA!P16</f>
        <v>KOS</v>
      </c>
      <c r="J23" s="386"/>
      <c r="K23" s="96">
        <f t="shared" si="0"/>
        <v>0</v>
      </c>
      <c r="L23" s="47" t="str">
        <f>OCENA!O16</f>
        <v>A</v>
      </c>
    </row>
    <row r="24" spans="1:12" x14ac:dyDescent="0.2">
      <c r="A24" s="47">
        <f>OCENA!A17</f>
        <v>16</v>
      </c>
      <c r="B24" s="47">
        <f>OCENA!I17</f>
        <v>2243</v>
      </c>
      <c r="C24" s="447"/>
      <c r="D24" s="47">
        <f>OCENA!G17</f>
        <v>2</v>
      </c>
      <c r="E24" s="47" t="str">
        <f>OCENA!H17</f>
        <v>TESNILA Z NERJAVEČIM KOVINSKIM OBROČEM</v>
      </c>
      <c r="F24" s="47" t="str">
        <f>OCENA!M17</f>
        <v>TESNILA PLOSCATA JEKLENI OBR.DN 150</v>
      </c>
      <c r="G24" s="447"/>
      <c r="H24" s="47">
        <f>OCENA!V17</f>
        <v>108</v>
      </c>
      <c r="I24" s="47" t="str">
        <f>OCENA!P17</f>
        <v>KOS</v>
      </c>
      <c r="J24" s="386"/>
      <c r="K24" s="96">
        <f t="shared" si="0"/>
        <v>0</v>
      </c>
      <c r="L24" s="47" t="str">
        <f>OCENA!O17</f>
        <v>A</v>
      </c>
    </row>
    <row r="25" spans="1:12" x14ac:dyDescent="0.2">
      <c r="A25" s="47">
        <f>OCENA!A18</f>
        <v>17</v>
      </c>
      <c r="B25" s="47">
        <f>OCENA!I18</f>
        <v>2245</v>
      </c>
      <c r="C25" s="447"/>
      <c r="D25" s="47">
        <f>OCENA!G18</f>
        <v>2</v>
      </c>
      <c r="E25" s="47" t="str">
        <f>OCENA!H18</f>
        <v>TESNILA Z NERJAVEČIM KOVINSKIM OBROČEM</v>
      </c>
      <c r="F25" s="47" t="str">
        <f>OCENA!M18</f>
        <v>TESNILA PLOSCATA JEKLENI OBR.DN 200</v>
      </c>
      <c r="G25" s="447"/>
      <c r="H25" s="47">
        <f>OCENA!V18</f>
        <v>18</v>
      </c>
      <c r="I25" s="47" t="str">
        <f>OCENA!P18</f>
        <v>KOS</v>
      </c>
      <c r="J25" s="386"/>
      <c r="K25" s="96">
        <f t="shared" si="0"/>
        <v>0</v>
      </c>
      <c r="L25" s="47" t="str">
        <f>OCENA!O18</f>
        <v>A</v>
      </c>
    </row>
    <row r="26" spans="1:12" x14ac:dyDescent="0.2">
      <c r="A26" s="47">
        <f>OCENA!A19</f>
        <v>18</v>
      </c>
      <c r="B26" s="47">
        <f>OCENA!I19</f>
        <v>2206</v>
      </c>
      <c r="C26" s="447"/>
      <c r="D26" s="47">
        <f>OCENA!G19</f>
        <v>2</v>
      </c>
      <c r="E26" s="47" t="str">
        <f>OCENA!H19</f>
        <v>TESNILA Z NERJAVEČIM KOVINSKIM OBROČEM</v>
      </c>
      <c r="F26" s="47" t="str">
        <f>OCENA!M19</f>
        <v>TESNILA PLOSCATA JEKLENI OBR.DN 250</v>
      </c>
      <c r="G26" s="447"/>
      <c r="H26" s="47">
        <f>OCENA!V19</f>
        <v>18</v>
      </c>
      <c r="I26" s="47" t="str">
        <f>OCENA!P19</f>
        <v>KOS</v>
      </c>
      <c r="J26" s="386"/>
      <c r="K26" s="96">
        <f t="shared" si="0"/>
        <v>0</v>
      </c>
      <c r="L26" s="47" t="str">
        <f>OCENA!O19</f>
        <v>A</v>
      </c>
    </row>
    <row r="27" spans="1:12" x14ac:dyDescent="0.2">
      <c r="A27" s="47">
        <f>OCENA!A20</f>
        <v>19</v>
      </c>
      <c r="B27" s="47">
        <f>OCENA!I20</f>
        <v>9122</v>
      </c>
      <c r="C27" s="447"/>
      <c r="D27" s="47">
        <f>OCENA!G20</f>
        <v>2</v>
      </c>
      <c r="E27" s="47" t="str">
        <f>OCENA!H20</f>
        <v>TESNILA Z NERJAVEČIM KOVINSKIM OBROČEM</v>
      </c>
      <c r="F27" s="47" t="str">
        <f>OCENA!M20</f>
        <v>TESNILA PLOSCATA JEKLENI OBR.DN 300</v>
      </c>
      <c r="G27" s="447"/>
      <c r="H27" s="47">
        <f>OCENA!V20</f>
        <v>5</v>
      </c>
      <c r="I27" s="47" t="str">
        <f>OCENA!P20</f>
        <v>KOS</v>
      </c>
      <c r="J27" s="386"/>
      <c r="K27" s="96">
        <f t="shared" si="0"/>
        <v>0</v>
      </c>
      <c r="L27" s="47" t="str">
        <f>OCENA!O20</f>
        <v>A</v>
      </c>
    </row>
    <row r="28" spans="1:12" x14ac:dyDescent="0.2">
      <c r="A28" s="47">
        <f>OCENA!A21</f>
        <v>20</v>
      </c>
      <c r="B28" s="47">
        <f>OCENA!I21</f>
        <v>9798</v>
      </c>
      <c r="C28" s="447"/>
      <c r="D28" s="47">
        <f>OCENA!G21</f>
        <v>2</v>
      </c>
      <c r="E28" s="47" t="str">
        <f>OCENA!H21</f>
        <v>TESNILA Z NERJAVEČIM KOVINSKIM OBROČEM</v>
      </c>
      <c r="F28" s="47" t="str">
        <f>OCENA!M21</f>
        <v>TESNILA PLOSCATA JEKLENI OBR.DN 350</v>
      </c>
      <c r="G28" s="447"/>
      <c r="H28" s="47">
        <f>OCENA!V21</f>
        <v>10</v>
      </c>
      <c r="I28" s="47" t="str">
        <f>OCENA!P21</f>
        <v>KOS</v>
      </c>
      <c r="J28" s="386"/>
      <c r="K28" s="96">
        <f t="shared" si="0"/>
        <v>0</v>
      </c>
      <c r="L28" s="47" t="str">
        <f>OCENA!O21</f>
        <v>A</v>
      </c>
    </row>
    <row r="29" spans="1:12" x14ac:dyDescent="0.2">
      <c r="A29" s="47">
        <f>OCENA!A22</f>
        <v>21</v>
      </c>
      <c r="B29" s="47">
        <f>OCENA!I22</f>
        <v>9139</v>
      </c>
      <c r="C29" s="447"/>
      <c r="D29" s="47">
        <f>OCENA!G22</f>
        <v>2</v>
      </c>
      <c r="E29" s="47" t="str">
        <f>OCENA!H22</f>
        <v>TESNILA Z NERJAVEČIM KOVINSKIM OBROČEM</v>
      </c>
      <c r="F29" s="47" t="str">
        <f>OCENA!M22</f>
        <v>TESNILA PLOSCATA JEKLENI OBR.DN 400</v>
      </c>
      <c r="G29" s="447"/>
      <c r="H29" s="47">
        <f>OCENA!V22</f>
        <v>25</v>
      </c>
      <c r="I29" s="47" t="str">
        <f>OCENA!P22</f>
        <v>KOS</v>
      </c>
      <c r="J29" s="386"/>
      <c r="K29" s="96">
        <f t="shared" si="0"/>
        <v>0</v>
      </c>
      <c r="L29" s="47" t="str">
        <f>OCENA!O22</f>
        <v>A</v>
      </c>
    </row>
    <row r="30" spans="1:12" x14ac:dyDescent="0.2">
      <c r="A30" s="47">
        <f>OCENA!A23</f>
        <v>22</v>
      </c>
      <c r="B30" s="47">
        <f>OCENA!I23</f>
        <v>3312</v>
      </c>
      <c r="C30" s="447"/>
      <c r="D30" s="47">
        <f>OCENA!G23</f>
        <v>3</v>
      </c>
      <c r="E30" s="47" t="str">
        <f>OCENA!H23</f>
        <v>FAZONSKI KOS DUKTIL Z VRTLJIVO PRIROBNICO</v>
      </c>
      <c r="F30" s="47" t="str">
        <f>OCENA!M23</f>
        <v xml:space="preserve">N-KOS (LS) DN  50 VRT. PRIROBNICA  </v>
      </c>
      <c r="G30" s="447"/>
      <c r="H30" s="47">
        <f>OCENA!V23</f>
        <v>3</v>
      </c>
      <c r="I30" s="47" t="str">
        <f>OCENA!P23</f>
        <v>KOS</v>
      </c>
      <c r="J30" s="386"/>
      <c r="K30" s="96">
        <f t="shared" si="0"/>
        <v>0</v>
      </c>
      <c r="L30" s="47" t="str">
        <f>OCENA!O23</f>
        <v>A</v>
      </c>
    </row>
    <row r="31" spans="1:12" x14ac:dyDescent="0.2">
      <c r="A31" s="47">
        <f>OCENA!A24</f>
        <v>23</v>
      </c>
      <c r="B31" s="47">
        <f>OCENA!I24</f>
        <v>3313</v>
      </c>
      <c r="C31" s="447"/>
      <c r="D31" s="47">
        <f>OCENA!G24</f>
        <v>3</v>
      </c>
      <c r="E31" s="47" t="str">
        <f>OCENA!H24</f>
        <v>FAZONSKI KOS DUKTIL Z VRTLJIVO PRIROBNICO</v>
      </c>
      <c r="F31" s="47" t="str">
        <f>OCENA!M24</f>
        <v xml:space="preserve">N-KOS (LS) DN  80 VRT. PRIROBNICA  </v>
      </c>
      <c r="G31" s="447"/>
      <c r="H31" s="47">
        <f>OCENA!V24</f>
        <v>35</v>
      </c>
      <c r="I31" s="47" t="str">
        <f>OCENA!P24</f>
        <v>KOS</v>
      </c>
      <c r="J31" s="386"/>
      <c r="K31" s="96">
        <f t="shared" si="0"/>
        <v>0</v>
      </c>
      <c r="L31" s="47" t="str">
        <f>OCENA!O24</f>
        <v>A</v>
      </c>
    </row>
    <row r="32" spans="1:12" x14ac:dyDescent="0.2">
      <c r="A32" s="47">
        <f>OCENA!A25</f>
        <v>24</v>
      </c>
      <c r="B32" s="47">
        <f>OCENA!I25</f>
        <v>3314</v>
      </c>
      <c r="C32" s="447"/>
      <c r="D32" s="47">
        <f>OCENA!G25</f>
        <v>3</v>
      </c>
      <c r="E32" s="47" t="str">
        <f>OCENA!H25</f>
        <v>FAZONSKI KOS DUKTIL Z VRTLJIVO PRIROBNICO</v>
      </c>
      <c r="F32" s="47" t="str">
        <f>OCENA!M25</f>
        <v xml:space="preserve">N-KOS (LS) DN 100 VRT. PRIROBNICA  </v>
      </c>
      <c r="G32" s="447"/>
      <c r="H32" s="47">
        <f>OCENA!V25</f>
        <v>3</v>
      </c>
      <c r="I32" s="47" t="str">
        <f>OCENA!P25</f>
        <v>KOS</v>
      </c>
      <c r="J32" s="386"/>
      <c r="K32" s="96">
        <f t="shared" si="0"/>
        <v>0</v>
      </c>
      <c r="L32" s="47" t="str">
        <f>OCENA!O25</f>
        <v>A</v>
      </c>
    </row>
    <row r="33" spans="1:12" x14ac:dyDescent="0.2">
      <c r="A33" s="47">
        <f>OCENA!A26</f>
        <v>25</v>
      </c>
      <c r="B33" s="47">
        <f>OCENA!I26</f>
        <v>3315</v>
      </c>
      <c r="C33" s="447"/>
      <c r="D33" s="47">
        <f>OCENA!G26</f>
        <v>3</v>
      </c>
      <c r="E33" s="47" t="str">
        <f>OCENA!H26</f>
        <v>FAZONSKI KOS DUKTIL Z VRTLJIVO PRIROBNICO</v>
      </c>
      <c r="F33" s="47" t="str">
        <f>OCENA!M26</f>
        <v xml:space="preserve">N-KOS (LS) DN 125 VRT. PRIROBNICA       </v>
      </c>
      <c r="G33" s="447"/>
      <c r="H33" s="47">
        <f>OCENA!V26</f>
        <v>3</v>
      </c>
      <c r="I33" s="47" t="str">
        <f>OCENA!P26</f>
        <v>KOS</v>
      </c>
      <c r="J33" s="386"/>
      <c r="K33" s="96">
        <f t="shared" si="0"/>
        <v>0</v>
      </c>
      <c r="L33" s="47" t="str">
        <f>OCENA!O26</f>
        <v>A</v>
      </c>
    </row>
    <row r="34" spans="1:12" x14ac:dyDescent="0.2">
      <c r="A34" s="47">
        <f>OCENA!A27</f>
        <v>26</v>
      </c>
      <c r="B34" s="47">
        <f>OCENA!I27</f>
        <v>3273</v>
      </c>
      <c r="C34" s="447"/>
      <c r="D34" s="47">
        <f>OCENA!G27</f>
        <v>3</v>
      </c>
      <c r="E34" s="47" t="str">
        <f>OCENA!H27</f>
        <v>FAZONSKI KOS DUKTIL Z VRTLJIVO PRIROBNICO</v>
      </c>
      <c r="F34" s="47" t="str">
        <f>OCENA!M27</f>
        <v xml:space="preserve">N-KOS (LS) DN 150 VRT. PRIROBNICA  </v>
      </c>
      <c r="G34" s="447"/>
      <c r="H34" s="47">
        <f>OCENA!V27</f>
        <v>3</v>
      </c>
      <c r="I34" s="47" t="str">
        <f>OCENA!P27</f>
        <v>KOS</v>
      </c>
      <c r="J34" s="386"/>
      <c r="K34" s="96">
        <f t="shared" si="0"/>
        <v>0</v>
      </c>
      <c r="L34" s="47" t="str">
        <f>OCENA!O27</f>
        <v>A</v>
      </c>
    </row>
    <row r="35" spans="1:12" x14ac:dyDescent="0.2">
      <c r="A35" s="47">
        <f>OCENA!A28</f>
        <v>27</v>
      </c>
      <c r="B35" s="47">
        <f>OCENA!I28</f>
        <v>3319</v>
      </c>
      <c r="C35" s="447"/>
      <c r="D35" s="47">
        <f>OCENA!G28</f>
        <v>3</v>
      </c>
      <c r="E35" s="47" t="str">
        <f>OCENA!H28</f>
        <v>FAZONSKI KOS DUKTIL Z VRTLJIVO PRIROBNICO</v>
      </c>
      <c r="F35" s="47" t="str">
        <f>OCENA!M28</f>
        <v xml:space="preserve">T-KOS (OP) DN  50/50 VRT. PRIROBNICA          </v>
      </c>
      <c r="G35" s="447"/>
      <c r="H35" s="47">
        <f>OCENA!V28</f>
        <v>8</v>
      </c>
      <c r="I35" s="47" t="str">
        <f>OCENA!P28</f>
        <v>KOS</v>
      </c>
      <c r="J35" s="386"/>
      <c r="K35" s="96">
        <f t="shared" si="0"/>
        <v>0</v>
      </c>
      <c r="L35" s="47" t="str">
        <f>OCENA!O28</f>
        <v>A</v>
      </c>
    </row>
    <row r="36" spans="1:12" x14ac:dyDescent="0.2">
      <c r="A36" s="47">
        <f>OCENA!A29</f>
        <v>28</v>
      </c>
      <c r="B36" s="47">
        <f>OCENA!I29</f>
        <v>3056</v>
      </c>
      <c r="C36" s="447"/>
      <c r="D36" s="47">
        <f>OCENA!G29</f>
        <v>3</v>
      </c>
      <c r="E36" s="47" t="str">
        <f>OCENA!H29</f>
        <v>FAZONSKI KOS DUKTIL Z VRTLJIVO PRIROBNICO</v>
      </c>
      <c r="F36" s="47" t="str">
        <f>OCENA!M29</f>
        <v xml:space="preserve">T-KOS (OP) DN  65/50  VRT. PRIROBNICA                </v>
      </c>
      <c r="G36" s="447"/>
      <c r="H36" s="47">
        <f>OCENA!V29</f>
        <v>3</v>
      </c>
      <c r="I36" s="47" t="str">
        <f>OCENA!P29</f>
        <v>KOS</v>
      </c>
      <c r="J36" s="386"/>
      <c r="K36" s="96">
        <f t="shared" si="0"/>
        <v>0</v>
      </c>
      <c r="L36" s="47" t="str">
        <f>OCENA!O29</f>
        <v>A</v>
      </c>
    </row>
    <row r="37" spans="1:12" x14ac:dyDescent="0.2">
      <c r="A37" s="47">
        <f>OCENA!A30</f>
        <v>29</v>
      </c>
      <c r="B37" s="47">
        <f>OCENA!I30</f>
        <v>3320</v>
      </c>
      <c r="C37" s="447"/>
      <c r="D37" s="47">
        <f>OCENA!G30</f>
        <v>3</v>
      </c>
      <c r="E37" s="47" t="str">
        <f>OCENA!H30</f>
        <v>FAZONSKI KOS DUKTIL Z VRTLJIVO PRIROBNICO</v>
      </c>
      <c r="F37" s="47" t="str">
        <f>OCENA!M30</f>
        <v xml:space="preserve">T-KOS (OP) DN  65/65  VRT. PRIROBNICA        </v>
      </c>
      <c r="G37" s="447"/>
      <c r="H37" s="47">
        <f>OCENA!V30</f>
        <v>3</v>
      </c>
      <c r="I37" s="47" t="str">
        <f>OCENA!P30</f>
        <v>KOS</v>
      </c>
      <c r="J37" s="386"/>
      <c r="K37" s="96">
        <f t="shared" si="0"/>
        <v>0</v>
      </c>
      <c r="L37" s="47" t="str">
        <f>OCENA!O30</f>
        <v>A</v>
      </c>
    </row>
    <row r="38" spans="1:12" x14ac:dyDescent="0.2">
      <c r="A38" s="47">
        <f>OCENA!A31</f>
        <v>30</v>
      </c>
      <c r="B38" s="47">
        <f>OCENA!I31</f>
        <v>3321</v>
      </c>
      <c r="C38" s="447"/>
      <c r="D38" s="47">
        <f>OCENA!G31</f>
        <v>3</v>
      </c>
      <c r="E38" s="47" t="str">
        <f>OCENA!H31</f>
        <v>FAZONSKI KOS DUKTIL Z VRTLJIVO PRIROBNICO</v>
      </c>
      <c r="F38" s="47" t="str">
        <f>OCENA!M31</f>
        <v xml:space="preserve">T-KOS (OP) DN  80/50 VRT. PRIROBNICA        </v>
      </c>
      <c r="G38" s="447"/>
      <c r="H38" s="47">
        <f>OCENA!V31</f>
        <v>3</v>
      </c>
      <c r="I38" s="47" t="str">
        <f>OCENA!P31</f>
        <v>KOS</v>
      </c>
      <c r="J38" s="386"/>
      <c r="K38" s="96">
        <f t="shared" si="0"/>
        <v>0</v>
      </c>
      <c r="L38" s="47" t="str">
        <f>OCENA!O31</f>
        <v>A</v>
      </c>
    </row>
    <row r="39" spans="1:12" x14ac:dyDescent="0.2">
      <c r="A39" s="47">
        <f>OCENA!A32</f>
        <v>31</v>
      </c>
      <c r="B39" s="47">
        <f>OCENA!I32</f>
        <v>2713</v>
      </c>
      <c r="C39" s="447"/>
      <c r="D39" s="47">
        <f>OCENA!G32</f>
        <v>3</v>
      </c>
      <c r="E39" s="47" t="str">
        <f>OCENA!H32</f>
        <v>FAZONSKI KOS DUKTIL Z VRTLJIVO PRIROBNICO</v>
      </c>
      <c r="F39" s="47" t="str">
        <f>OCENA!M32</f>
        <v xml:space="preserve">T-KOS (OP) DN  80/65  VRT. PRIROBNICA        </v>
      </c>
      <c r="G39" s="447"/>
      <c r="H39" s="47">
        <f>OCENA!V32</f>
        <v>3</v>
      </c>
      <c r="I39" s="47" t="str">
        <f>OCENA!P32</f>
        <v>KOS</v>
      </c>
      <c r="J39" s="386"/>
      <c r="K39" s="96">
        <f t="shared" si="0"/>
        <v>0</v>
      </c>
      <c r="L39" s="47" t="str">
        <f>OCENA!O32</f>
        <v>A</v>
      </c>
    </row>
    <row r="40" spans="1:12" x14ac:dyDescent="0.2">
      <c r="A40" s="47">
        <f>OCENA!A33</f>
        <v>32</v>
      </c>
      <c r="B40" s="47">
        <f>OCENA!I33</f>
        <v>3322</v>
      </c>
      <c r="C40" s="447"/>
      <c r="D40" s="47">
        <f>OCENA!G33</f>
        <v>3</v>
      </c>
      <c r="E40" s="47" t="str">
        <f>OCENA!H33</f>
        <v>FAZONSKI KOS DUKTIL Z VRTLJIVO PRIROBNICO</v>
      </c>
      <c r="F40" s="47" t="str">
        <f>OCENA!M33</f>
        <v xml:space="preserve">T-KOS (OP) DN  80/80  VRT. PRIROBNICA            </v>
      </c>
      <c r="G40" s="447"/>
      <c r="H40" s="47">
        <f>OCENA!V33</f>
        <v>8</v>
      </c>
      <c r="I40" s="47" t="str">
        <f>OCENA!P33</f>
        <v>KOS</v>
      </c>
      <c r="J40" s="386"/>
      <c r="K40" s="96">
        <f t="shared" si="0"/>
        <v>0</v>
      </c>
      <c r="L40" s="47" t="str">
        <f>OCENA!O33</f>
        <v>A</v>
      </c>
    </row>
    <row r="41" spans="1:12" x14ac:dyDescent="0.2">
      <c r="A41" s="47">
        <f>OCENA!A34</f>
        <v>33</v>
      </c>
      <c r="B41" s="47">
        <f>OCENA!I34</f>
        <v>3323</v>
      </c>
      <c r="C41" s="447"/>
      <c r="D41" s="47">
        <f>OCENA!G34</f>
        <v>3</v>
      </c>
      <c r="E41" s="47" t="str">
        <f>OCENA!H34</f>
        <v>FAZONSKI KOS DUKTIL Z VRTLJIVO PRIROBNICO</v>
      </c>
      <c r="F41" s="47" t="str">
        <f>OCENA!M34</f>
        <v xml:space="preserve">T-KOS (OP) DN 100/ 50  VRT. PRIROBNICA        </v>
      </c>
      <c r="G41" s="447"/>
      <c r="H41" s="47">
        <f>OCENA!V34</f>
        <v>3</v>
      </c>
      <c r="I41" s="47" t="str">
        <f>OCENA!P34</f>
        <v>KOS</v>
      </c>
      <c r="J41" s="386"/>
      <c r="K41" s="96">
        <f t="shared" si="0"/>
        <v>0</v>
      </c>
      <c r="L41" s="47" t="str">
        <f>OCENA!O34</f>
        <v>A</v>
      </c>
    </row>
    <row r="42" spans="1:12" x14ac:dyDescent="0.2">
      <c r="A42" s="47">
        <f>OCENA!A35</f>
        <v>34</v>
      </c>
      <c r="B42" s="47">
        <f>OCENA!I35</f>
        <v>3325</v>
      </c>
      <c r="C42" s="447"/>
      <c r="D42" s="47">
        <f>OCENA!G35</f>
        <v>3</v>
      </c>
      <c r="E42" s="47" t="str">
        <f>OCENA!H35</f>
        <v>FAZONSKI KOS DUKTIL Z VRTLJIVO PRIROBNICO</v>
      </c>
      <c r="F42" s="47" t="str">
        <f>OCENA!M35</f>
        <v xml:space="preserve">T-KOS (OP) DN 100/ 80  VRT. PRIROBNICA             </v>
      </c>
      <c r="G42" s="447"/>
      <c r="H42" s="47">
        <f>OCENA!V35</f>
        <v>5</v>
      </c>
      <c r="I42" s="47" t="str">
        <f>OCENA!P35</f>
        <v>KOS</v>
      </c>
      <c r="J42" s="386"/>
      <c r="K42" s="96">
        <f t="shared" si="0"/>
        <v>0</v>
      </c>
      <c r="L42" s="47" t="str">
        <f>OCENA!O35</f>
        <v>A</v>
      </c>
    </row>
    <row r="43" spans="1:12" x14ac:dyDescent="0.2">
      <c r="A43" s="47">
        <f>OCENA!A36</f>
        <v>35</v>
      </c>
      <c r="B43" s="47">
        <f>OCENA!I36</f>
        <v>3324</v>
      </c>
      <c r="C43" s="447"/>
      <c r="D43" s="47">
        <f>OCENA!G36</f>
        <v>3</v>
      </c>
      <c r="E43" s="47" t="str">
        <f>OCENA!H36</f>
        <v>FAZONSKI KOS DUKTIL Z VRTLJIVO PRIROBNICO</v>
      </c>
      <c r="F43" s="47" t="str">
        <f>OCENA!M36</f>
        <v xml:space="preserve">T-KOS (OP) DN 100/100  VRT. PRIROBNICA             </v>
      </c>
      <c r="G43" s="447"/>
      <c r="H43" s="47">
        <f>OCENA!V36</f>
        <v>10</v>
      </c>
      <c r="I43" s="47" t="str">
        <f>OCENA!P36</f>
        <v>KOS</v>
      </c>
      <c r="J43" s="386"/>
      <c r="K43" s="96">
        <f t="shared" si="0"/>
        <v>0</v>
      </c>
      <c r="L43" s="47" t="str">
        <f>OCENA!O36</f>
        <v>A</v>
      </c>
    </row>
    <row r="44" spans="1:12" x14ac:dyDescent="0.2">
      <c r="A44" s="47">
        <f>OCENA!A37</f>
        <v>36</v>
      </c>
      <c r="B44" s="47">
        <f>OCENA!I37</f>
        <v>2056</v>
      </c>
      <c r="C44" s="447"/>
      <c r="D44" s="47">
        <f>OCENA!G37</f>
        <v>3</v>
      </c>
      <c r="E44" s="47" t="str">
        <f>OCENA!H37</f>
        <v>FAZONSKI KOS DUKTIL Z VRTLJIVO PRIROBNICO</v>
      </c>
      <c r="F44" s="47" t="str">
        <f>OCENA!M37</f>
        <v xml:space="preserve">T-KOS (OP) DN 125/50 VRT. PRIROB.  </v>
      </c>
      <c r="G44" s="447"/>
      <c r="H44" s="47">
        <f>OCENA!V37</f>
        <v>3</v>
      </c>
      <c r="I44" s="47" t="str">
        <f>OCENA!P37</f>
        <v>KOS</v>
      </c>
      <c r="J44" s="386"/>
      <c r="K44" s="96">
        <f t="shared" si="0"/>
        <v>0</v>
      </c>
      <c r="L44" s="47" t="str">
        <f>OCENA!O37</f>
        <v>A</v>
      </c>
    </row>
    <row r="45" spans="1:12" x14ac:dyDescent="0.2">
      <c r="A45" s="47">
        <f>OCENA!A38</f>
        <v>37</v>
      </c>
      <c r="B45" s="47">
        <f>OCENA!I38</f>
        <v>3326</v>
      </c>
      <c r="C45" s="447"/>
      <c r="D45" s="47">
        <f>OCENA!G38</f>
        <v>3</v>
      </c>
      <c r="E45" s="47" t="str">
        <f>OCENA!H38</f>
        <v>FAZONSKI KOS DUKTIL Z VRTLJIVO PRIROBNICO</v>
      </c>
      <c r="F45" s="47" t="str">
        <f>OCENA!M38</f>
        <v xml:space="preserve">T-KOS (OP) DN 125/ 80  VRT. PRIROBNICA                 </v>
      </c>
      <c r="G45" s="447"/>
      <c r="H45" s="47">
        <f>OCENA!V38</f>
        <v>3</v>
      </c>
      <c r="I45" s="47" t="str">
        <f>OCENA!P38</f>
        <v>KOS</v>
      </c>
      <c r="J45" s="386"/>
      <c r="K45" s="96">
        <f t="shared" si="0"/>
        <v>0</v>
      </c>
      <c r="L45" s="47" t="str">
        <f>OCENA!O38</f>
        <v>A</v>
      </c>
    </row>
    <row r="46" spans="1:12" x14ac:dyDescent="0.2">
      <c r="A46" s="47">
        <f>OCENA!A39</f>
        <v>38</v>
      </c>
      <c r="B46" s="47">
        <f>OCENA!I39</f>
        <v>3327</v>
      </c>
      <c r="C46" s="447"/>
      <c r="D46" s="47">
        <f>OCENA!G39</f>
        <v>3</v>
      </c>
      <c r="E46" s="47" t="str">
        <f>OCENA!H39</f>
        <v>FAZONSKI KOS DUKTIL Z VRTLJIVO PRIROBNICO</v>
      </c>
      <c r="F46" s="47" t="str">
        <f>OCENA!M39</f>
        <v xml:space="preserve">T-KOS (OP) DN 125/100  VRT. PRIROBNICA               </v>
      </c>
      <c r="G46" s="447"/>
      <c r="H46" s="47">
        <f>OCENA!V39</f>
        <v>3</v>
      </c>
      <c r="I46" s="47" t="str">
        <f>OCENA!P39</f>
        <v>KOS</v>
      </c>
      <c r="J46" s="386"/>
      <c r="K46" s="96">
        <f t="shared" si="0"/>
        <v>0</v>
      </c>
      <c r="L46" s="47" t="str">
        <f>OCENA!O39</f>
        <v>A</v>
      </c>
    </row>
    <row r="47" spans="1:12" x14ac:dyDescent="0.2">
      <c r="A47" s="47">
        <f>OCENA!A40</f>
        <v>39</v>
      </c>
      <c r="B47" s="47">
        <f>OCENA!I40</f>
        <v>2061</v>
      </c>
      <c r="C47" s="447"/>
      <c r="D47" s="47">
        <f>OCENA!G40</f>
        <v>3</v>
      </c>
      <c r="E47" s="47" t="str">
        <f>OCENA!H40</f>
        <v>FAZONSKI KOS DUKTIL Z VRTLJIVO PRIROBNICO</v>
      </c>
      <c r="F47" s="47" t="str">
        <f>OCENA!M40</f>
        <v xml:space="preserve">T-KOS (OP) DN 150/ 50  VRT. PRIROBNICA        </v>
      </c>
      <c r="G47" s="447"/>
      <c r="H47" s="47">
        <f>OCENA!V40</f>
        <v>8</v>
      </c>
      <c r="I47" s="47" t="str">
        <f>OCENA!P40</f>
        <v>KOS</v>
      </c>
      <c r="J47" s="386"/>
      <c r="K47" s="96">
        <f t="shared" si="0"/>
        <v>0</v>
      </c>
      <c r="L47" s="47" t="str">
        <f>OCENA!O40</f>
        <v>A</v>
      </c>
    </row>
    <row r="48" spans="1:12" x14ac:dyDescent="0.2">
      <c r="A48" s="47">
        <f>OCENA!A41</f>
        <v>40</v>
      </c>
      <c r="B48" s="47">
        <f>OCENA!I41</f>
        <v>3256</v>
      </c>
      <c r="C48" s="447"/>
      <c r="D48" s="47">
        <f>OCENA!G41</f>
        <v>3</v>
      </c>
      <c r="E48" s="47" t="str">
        <f>OCENA!H41</f>
        <v>FAZONSKI KOS DUKTIL Z VRTLJIVO PRIROBNICO</v>
      </c>
      <c r="F48" s="47" t="str">
        <f>OCENA!M41</f>
        <v xml:space="preserve">T-KOS (OP) DN 150/ 80  VRT. PRIROBNICA        </v>
      </c>
      <c r="G48" s="447"/>
      <c r="H48" s="47">
        <f>OCENA!V41</f>
        <v>5</v>
      </c>
      <c r="I48" s="47" t="str">
        <f>OCENA!P41</f>
        <v>KOS</v>
      </c>
      <c r="J48" s="386"/>
      <c r="K48" s="96">
        <f t="shared" si="0"/>
        <v>0</v>
      </c>
      <c r="L48" s="47" t="str">
        <f>OCENA!O41</f>
        <v>A</v>
      </c>
    </row>
    <row r="49" spans="1:12" x14ac:dyDescent="0.2">
      <c r="A49" s="47">
        <f>OCENA!A42</f>
        <v>41</v>
      </c>
      <c r="B49" s="47">
        <f>OCENA!I42</f>
        <v>3055</v>
      </c>
      <c r="C49" s="447"/>
      <c r="D49" s="47">
        <f>OCENA!G42</f>
        <v>3</v>
      </c>
      <c r="E49" s="47" t="str">
        <f>OCENA!H42</f>
        <v>FAZONSKI KOS DUKTIL Z VRTLJIVO PRIROBNICO</v>
      </c>
      <c r="F49" s="47" t="str">
        <f>OCENA!M42</f>
        <v xml:space="preserve">T-KOS (OP) DN 150/100  VRT. PRIROBNICA        </v>
      </c>
      <c r="G49" s="447"/>
      <c r="H49" s="47">
        <f>OCENA!V42</f>
        <v>13</v>
      </c>
      <c r="I49" s="47" t="str">
        <f>OCENA!P42</f>
        <v>KOS</v>
      </c>
      <c r="J49" s="386"/>
      <c r="K49" s="96">
        <f t="shared" si="0"/>
        <v>0</v>
      </c>
      <c r="L49" s="47" t="str">
        <f>OCENA!O42</f>
        <v>A</v>
      </c>
    </row>
    <row r="50" spans="1:12" x14ac:dyDescent="0.2">
      <c r="A50" s="47">
        <f>OCENA!A43</f>
        <v>42</v>
      </c>
      <c r="B50" s="47">
        <f>OCENA!I43</f>
        <v>9112</v>
      </c>
      <c r="C50" s="447"/>
      <c r="D50" s="47">
        <f>OCENA!G43</f>
        <v>3</v>
      </c>
      <c r="E50" s="47" t="str">
        <f>OCENA!H43</f>
        <v>FAZONSKI KOS DUKTIL Z VRTLJIVO PRIROBNICO</v>
      </c>
      <c r="F50" s="47" t="str">
        <f>OCENA!M43</f>
        <v xml:space="preserve">T-KOS (OP) DN 150/125 VRT. PRIROB. </v>
      </c>
      <c r="G50" s="447"/>
      <c r="H50" s="47">
        <f>OCENA!V43</f>
        <v>13</v>
      </c>
      <c r="I50" s="47" t="str">
        <f>OCENA!P43</f>
        <v>KOS</v>
      </c>
      <c r="J50" s="386"/>
      <c r="K50" s="96">
        <f t="shared" si="0"/>
        <v>0</v>
      </c>
      <c r="L50" s="47" t="str">
        <f>OCENA!O43</f>
        <v>A</v>
      </c>
    </row>
    <row r="51" spans="1:12" x14ac:dyDescent="0.2">
      <c r="A51" s="47">
        <f>OCENA!A44</f>
        <v>43</v>
      </c>
      <c r="B51" s="47">
        <f>OCENA!I44</f>
        <v>3329</v>
      </c>
      <c r="C51" s="447"/>
      <c r="D51" s="47">
        <f>OCENA!G44</f>
        <v>3</v>
      </c>
      <c r="E51" s="47" t="str">
        <f>OCENA!H44</f>
        <v>FAZONSKI KOS DUKTIL Z VRTLJIVO PRIROBNICO</v>
      </c>
      <c r="F51" s="47" t="str">
        <f>OCENA!M44</f>
        <v xml:space="preserve">T-KOS (OP) DN 150/150  VRT. PRIROBNICA        </v>
      </c>
      <c r="G51" s="447"/>
      <c r="H51" s="47">
        <f>OCENA!V44</f>
        <v>5</v>
      </c>
      <c r="I51" s="47" t="str">
        <f>OCENA!P44</f>
        <v>KOS</v>
      </c>
      <c r="J51" s="386"/>
      <c r="K51" s="96">
        <f t="shared" si="0"/>
        <v>0</v>
      </c>
      <c r="L51" s="47" t="str">
        <f>OCENA!O44</f>
        <v>A</v>
      </c>
    </row>
    <row r="52" spans="1:12" x14ac:dyDescent="0.2">
      <c r="A52" s="47">
        <f>OCENA!A45</f>
        <v>44</v>
      </c>
      <c r="B52" s="47">
        <f>OCENA!I45</f>
        <v>9104</v>
      </c>
      <c r="C52" s="447"/>
      <c r="D52" s="47">
        <f>OCENA!G45</f>
        <v>3</v>
      </c>
      <c r="E52" s="47" t="str">
        <f>OCENA!H45</f>
        <v>FAZONSKI KOS DUKTIL Z VRTLJIVO PRIROBNICO</v>
      </c>
      <c r="F52" s="47" t="str">
        <f>OCENA!M45</f>
        <v xml:space="preserve">T-KOS (OP) DN 200/80  VRT. PRIROBNICA        </v>
      </c>
      <c r="G52" s="447"/>
      <c r="H52" s="47">
        <f>OCENA!V45</f>
        <v>3</v>
      </c>
      <c r="I52" s="47" t="str">
        <f>OCENA!P45</f>
        <v>KOS</v>
      </c>
      <c r="J52" s="386"/>
      <c r="K52" s="96">
        <f t="shared" si="0"/>
        <v>0</v>
      </c>
      <c r="L52" s="47" t="str">
        <f>OCENA!O45</f>
        <v>A</v>
      </c>
    </row>
    <row r="53" spans="1:12" x14ac:dyDescent="0.2">
      <c r="A53" s="47">
        <f>OCENA!A46</f>
        <v>45</v>
      </c>
      <c r="B53" s="47">
        <f>OCENA!I46</f>
        <v>3883</v>
      </c>
      <c r="C53" s="447"/>
      <c r="D53" s="47">
        <f>OCENA!G46</f>
        <v>3</v>
      </c>
      <c r="E53" s="47" t="str">
        <f>OCENA!H46</f>
        <v>FAZONSKI KOS DUKTIL Z VRTLJIVO PRIROBNICO</v>
      </c>
      <c r="F53" s="47" t="str">
        <f>OCENA!M46</f>
        <v xml:space="preserve">T-KOS (OP) DN 200/100  VRT. PRIROBNICA           </v>
      </c>
      <c r="G53" s="447"/>
      <c r="H53" s="47">
        <f>OCENA!V46</f>
        <v>3</v>
      </c>
      <c r="I53" s="47" t="str">
        <f>OCENA!P46</f>
        <v>KOS</v>
      </c>
      <c r="J53" s="386"/>
      <c r="K53" s="96">
        <f t="shared" si="0"/>
        <v>0</v>
      </c>
      <c r="L53" s="47" t="str">
        <f>OCENA!O46</f>
        <v>A</v>
      </c>
    </row>
    <row r="54" spans="1:12" x14ac:dyDescent="0.2">
      <c r="A54" s="47">
        <f>OCENA!A47</f>
        <v>46</v>
      </c>
      <c r="B54" s="47">
        <f>OCENA!I47</f>
        <v>3330</v>
      </c>
      <c r="C54" s="447"/>
      <c r="D54" s="47">
        <f>OCENA!G47</f>
        <v>3</v>
      </c>
      <c r="E54" s="47" t="str">
        <f>OCENA!H47</f>
        <v>FAZONSKI KOS DUKTIL Z VRTLJIVO PRIROBNICO</v>
      </c>
      <c r="F54" s="47" t="str">
        <f>OCENA!M47</f>
        <v xml:space="preserve">T-KOS (OP) DN 200/125 VRT. PRIROB. </v>
      </c>
      <c r="G54" s="447"/>
      <c r="H54" s="47">
        <f>OCENA!V47</f>
        <v>3</v>
      </c>
      <c r="I54" s="47" t="str">
        <f>OCENA!P47</f>
        <v>KOS</v>
      </c>
      <c r="J54" s="386"/>
      <c r="K54" s="96">
        <f t="shared" si="0"/>
        <v>0</v>
      </c>
      <c r="L54" s="47" t="str">
        <f>OCENA!O47</f>
        <v>A</v>
      </c>
    </row>
    <row r="55" spans="1:12" x14ac:dyDescent="0.2">
      <c r="A55" s="47">
        <f>OCENA!A48</f>
        <v>47</v>
      </c>
      <c r="B55" s="47">
        <f>OCENA!I48</f>
        <v>4018</v>
      </c>
      <c r="C55" s="447"/>
      <c r="D55" s="47">
        <f>OCENA!G48</f>
        <v>3</v>
      </c>
      <c r="E55" s="47" t="str">
        <f>OCENA!H48</f>
        <v>FAZONSKI KOS DUKTIL Z VRTLJIVO PRIROBNICO</v>
      </c>
      <c r="F55" s="47" t="str">
        <f>OCENA!M48</f>
        <v xml:space="preserve">T-KOS (OP) DN 200/150  VRT. PRIROBNICA        </v>
      </c>
      <c r="G55" s="447"/>
      <c r="H55" s="47">
        <f>OCENA!V48</f>
        <v>3</v>
      </c>
      <c r="I55" s="47" t="str">
        <f>OCENA!P48</f>
        <v>KOS</v>
      </c>
      <c r="J55" s="386"/>
      <c r="K55" s="96">
        <f t="shared" si="0"/>
        <v>0</v>
      </c>
      <c r="L55" s="47" t="str">
        <f>OCENA!O48</f>
        <v>A</v>
      </c>
    </row>
    <row r="56" spans="1:12" x14ac:dyDescent="0.2">
      <c r="A56" s="47">
        <f>OCENA!A49</f>
        <v>48</v>
      </c>
      <c r="B56" s="47">
        <f>OCENA!I49</f>
        <v>9099</v>
      </c>
      <c r="C56" s="447"/>
      <c r="D56" s="47">
        <f>OCENA!G49</f>
        <v>3</v>
      </c>
      <c r="E56" s="47" t="str">
        <f>OCENA!H49</f>
        <v>FAZONSKI KOS DUKTIL Z VRTLJIVO PRIROBNICO</v>
      </c>
      <c r="F56" s="47" t="str">
        <f>OCENA!M49</f>
        <v xml:space="preserve">T-KOS (OP) DN 200/200  VRT. PRIROBNICA        </v>
      </c>
      <c r="G56" s="447"/>
      <c r="H56" s="47">
        <f>OCENA!V49</f>
        <v>3</v>
      </c>
      <c r="I56" s="47" t="str">
        <f>OCENA!P49</f>
        <v>KOS</v>
      </c>
      <c r="J56" s="386"/>
      <c r="K56" s="96">
        <f t="shared" si="0"/>
        <v>0</v>
      </c>
      <c r="L56" s="47" t="str">
        <f>OCENA!O49</f>
        <v>A</v>
      </c>
    </row>
    <row r="57" spans="1:12" x14ac:dyDescent="0.2">
      <c r="A57" s="47">
        <f>OCENA!A50</f>
        <v>49</v>
      </c>
      <c r="B57" s="47">
        <f>OCENA!I50</f>
        <v>9387</v>
      </c>
      <c r="C57" s="447"/>
      <c r="D57" s="47">
        <f>OCENA!G50</f>
        <v>3</v>
      </c>
      <c r="E57" s="47" t="str">
        <f>OCENA!H50</f>
        <v>FAZONSKI KOS DUKTIL Z VRTLJIVO PRIROBNICO</v>
      </c>
      <c r="F57" s="47" t="str">
        <f>OCENA!M50</f>
        <v xml:space="preserve">T-KOS (OP) DN 250/200 VRT. PRIROB. </v>
      </c>
      <c r="G57" s="447"/>
      <c r="H57" s="47">
        <f>OCENA!V50</f>
        <v>3</v>
      </c>
      <c r="I57" s="47" t="str">
        <f>OCENA!P50</f>
        <v>KOS</v>
      </c>
      <c r="J57" s="386"/>
      <c r="K57" s="96">
        <f t="shared" si="0"/>
        <v>0</v>
      </c>
      <c r="L57" s="47" t="str">
        <f>OCENA!O50</f>
        <v>A</v>
      </c>
    </row>
    <row r="58" spans="1:12" x14ac:dyDescent="0.2">
      <c r="A58" s="47">
        <f>OCENA!A51</f>
        <v>50</v>
      </c>
      <c r="B58" s="47">
        <f>OCENA!I51</f>
        <v>9222</v>
      </c>
      <c r="C58" s="447"/>
      <c r="D58" s="47">
        <f>OCENA!G51</f>
        <v>3</v>
      </c>
      <c r="E58" s="47" t="str">
        <f>OCENA!H51</f>
        <v>FAZONSKI KOS DUKTIL Z VRTLJIVO PRIROBNICO</v>
      </c>
      <c r="F58" s="47" t="str">
        <f>OCENA!M51</f>
        <v xml:space="preserve">T-KOS (OP) DN 250/250 VRT. PRIROB. </v>
      </c>
      <c r="G58" s="447"/>
      <c r="H58" s="47">
        <f>OCENA!V51</f>
        <v>3</v>
      </c>
      <c r="I58" s="47" t="str">
        <f>OCENA!P51</f>
        <v>KOS</v>
      </c>
      <c r="J58" s="386"/>
      <c r="K58" s="96">
        <f t="shared" si="0"/>
        <v>0</v>
      </c>
      <c r="L58" s="47" t="str">
        <f>OCENA!O51</f>
        <v>A</v>
      </c>
    </row>
    <row r="59" spans="1:12" x14ac:dyDescent="0.2">
      <c r="A59" s="47">
        <f>OCENA!A52</f>
        <v>51</v>
      </c>
      <c r="B59" s="47">
        <f>OCENA!I52</f>
        <v>3333</v>
      </c>
      <c r="C59" s="447"/>
      <c r="D59" s="47">
        <f>OCENA!G52</f>
        <v>3</v>
      </c>
      <c r="E59" s="47" t="str">
        <f>OCENA!H52</f>
        <v>FAZONSKI KOS DUKTIL Z VRTLJIVO PRIROBNICO</v>
      </c>
      <c r="F59" s="47" t="str">
        <f>OCENA!M52</f>
        <v xml:space="preserve">T-KOS (OP) DN 300/80 VRT. PRIROB.  </v>
      </c>
      <c r="G59" s="447"/>
      <c r="H59" s="47">
        <f>OCENA!V52</f>
        <v>3</v>
      </c>
      <c r="I59" s="47" t="str">
        <f>OCENA!P52</f>
        <v>KOS</v>
      </c>
      <c r="J59" s="386"/>
      <c r="K59" s="96">
        <f t="shared" si="0"/>
        <v>0</v>
      </c>
      <c r="L59" s="47" t="str">
        <f>OCENA!O52</f>
        <v>A</v>
      </c>
    </row>
    <row r="60" spans="1:12" x14ac:dyDescent="0.2">
      <c r="A60" s="47">
        <f>OCENA!A53</f>
        <v>52</v>
      </c>
      <c r="B60" s="47">
        <f>OCENA!I53</f>
        <v>9331</v>
      </c>
      <c r="C60" s="447"/>
      <c r="D60" s="47">
        <f>OCENA!G53</f>
        <v>3</v>
      </c>
      <c r="E60" s="47" t="str">
        <f>OCENA!H53</f>
        <v>FAZONSKI KOS DUKTIL Z VRTLJIVO PRIROBNICO</v>
      </c>
      <c r="F60" s="47" t="str">
        <f>OCENA!M53</f>
        <v xml:space="preserve">T-KOS (OP) DN 300/150 VRT. PRIROB. </v>
      </c>
      <c r="G60" s="447"/>
      <c r="H60" s="47">
        <f>OCENA!V53</f>
        <v>3</v>
      </c>
      <c r="I60" s="47" t="str">
        <f>OCENA!P53</f>
        <v>KOS</v>
      </c>
      <c r="J60" s="386"/>
      <c r="K60" s="96">
        <f t="shared" si="0"/>
        <v>0</v>
      </c>
      <c r="L60" s="47" t="str">
        <f>OCENA!O53</f>
        <v>A</v>
      </c>
    </row>
    <row r="61" spans="1:12" x14ac:dyDescent="0.2">
      <c r="A61" s="47">
        <f>OCENA!A54</f>
        <v>53</v>
      </c>
      <c r="B61" s="47">
        <f>OCENA!I54</f>
        <v>9330</v>
      </c>
      <c r="C61" s="447"/>
      <c r="D61" s="47">
        <f>OCENA!G54</f>
        <v>3</v>
      </c>
      <c r="E61" s="47" t="str">
        <f>OCENA!H54</f>
        <v>FAZONSKI KOS DUKTIL Z VRTLJIVO PRIROBNICO</v>
      </c>
      <c r="F61" s="47" t="str">
        <f>OCENA!M54</f>
        <v xml:space="preserve">T-KOS (OP) DN 300/200 VRT. PRIROB. </v>
      </c>
      <c r="G61" s="447"/>
      <c r="H61" s="47">
        <f>OCENA!V54</f>
        <v>3</v>
      </c>
      <c r="I61" s="47" t="str">
        <f>OCENA!P54</f>
        <v>KOS</v>
      </c>
      <c r="J61" s="386"/>
      <c r="K61" s="96">
        <f t="shared" si="0"/>
        <v>0</v>
      </c>
      <c r="L61" s="47" t="str">
        <f>OCENA!O54</f>
        <v>A</v>
      </c>
    </row>
    <row r="62" spans="1:12" x14ac:dyDescent="0.2">
      <c r="A62" s="47">
        <f>OCENA!A55</f>
        <v>54</v>
      </c>
      <c r="B62" s="47">
        <f>OCENA!I55</f>
        <v>9324</v>
      </c>
      <c r="C62" s="447"/>
      <c r="D62" s="47">
        <f>OCENA!G55</f>
        <v>3</v>
      </c>
      <c r="E62" s="47" t="str">
        <f>OCENA!H55</f>
        <v>FAZONSKI KOS DUKTIL Z VRTLJIVO PRIROBNICO</v>
      </c>
      <c r="F62" s="47" t="str">
        <f>OCENA!M55</f>
        <v xml:space="preserve">T-KOS (OP) DN 300/300 VRT. PRIROB. </v>
      </c>
      <c r="G62" s="447"/>
      <c r="H62" s="47">
        <f>OCENA!V55</f>
        <v>3</v>
      </c>
      <c r="I62" s="47" t="str">
        <f>OCENA!P55</f>
        <v>KOS</v>
      </c>
      <c r="J62" s="386"/>
      <c r="K62" s="96">
        <f t="shared" si="0"/>
        <v>0</v>
      </c>
      <c r="L62" s="47" t="str">
        <f>OCENA!O55</f>
        <v>A</v>
      </c>
    </row>
    <row r="63" spans="1:12" x14ac:dyDescent="0.2">
      <c r="A63" s="47">
        <f>OCENA!A56</f>
        <v>55</v>
      </c>
      <c r="B63" s="47">
        <f>OCENA!I56</f>
        <v>4036</v>
      </c>
      <c r="C63" s="447"/>
      <c r="D63" s="47">
        <f>OCENA!G56</f>
        <v>3</v>
      </c>
      <c r="E63" s="47" t="str">
        <f>OCENA!H56</f>
        <v>FAZONSKI KOS DUKTIL Z VRTLJIVO PRIROBNICO</v>
      </c>
      <c r="F63" s="47" t="str">
        <f>OCENA!M56</f>
        <v>FFK-Q KOS (LP) DN  50/45 STOP.  VRT. PRIROBNICA</v>
      </c>
      <c r="G63" s="447"/>
      <c r="H63" s="47">
        <f>OCENA!V56</f>
        <v>3</v>
      </c>
      <c r="I63" s="47" t="str">
        <f>OCENA!P56</f>
        <v>KOS</v>
      </c>
      <c r="J63" s="386"/>
      <c r="K63" s="96">
        <f t="shared" si="0"/>
        <v>0</v>
      </c>
      <c r="L63" s="47" t="str">
        <f>OCENA!O56</f>
        <v>A</v>
      </c>
    </row>
    <row r="64" spans="1:12" x14ac:dyDescent="0.2">
      <c r="A64" s="47">
        <f>OCENA!A57</f>
        <v>56</v>
      </c>
      <c r="B64" s="47">
        <f>OCENA!I57</f>
        <v>3340</v>
      </c>
      <c r="C64" s="447"/>
      <c r="D64" s="47">
        <f>OCENA!G57</f>
        <v>3</v>
      </c>
      <c r="E64" s="47" t="str">
        <f>OCENA!H57</f>
        <v>FAZONSKI KOS DUKTIL Z VRTLJIVO PRIROBNICO</v>
      </c>
      <c r="F64" s="47" t="str">
        <f>OCENA!M57</f>
        <v>FFK-Q KOS (LP) DN  50/90 STOP.  VRT. PRIROBNICA</v>
      </c>
      <c r="G64" s="447"/>
      <c r="H64" s="47">
        <f>OCENA!V57</f>
        <v>15</v>
      </c>
      <c r="I64" s="47" t="str">
        <f>OCENA!P57</f>
        <v>KOS</v>
      </c>
      <c r="J64" s="386"/>
      <c r="K64" s="96">
        <f t="shared" si="0"/>
        <v>0</v>
      </c>
      <c r="L64" s="47" t="str">
        <f>OCENA!O57</f>
        <v>A</v>
      </c>
    </row>
    <row r="65" spans="1:12" x14ac:dyDescent="0.2">
      <c r="A65" s="47">
        <f>OCENA!A58</f>
        <v>57</v>
      </c>
      <c r="B65" s="47">
        <f>OCENA!I58</f>
        <v>4034</v>
      </c>
      <c r="C65" s="447"/>
      <c r="D65" s="47">
        <f>OCENA!G58</f>
        <v>3</v>
      </c>
      <c r="E65" s="47" t="str">
        <f>OCENA!H58</f>
        <v>FAZONSKI KOS DUKTIL Z VRTLJIVO PRIROBNICO</v>
      </c>
      <c r="F65" s="47" t="str">
        <f>OCENA!M58</f>
        <v>FFK-Q KOS (LP) DN  65/45 STOP.  VRT. PRIROBNICA</v>
      </c>
      <c r="G65" s="447"/>
      <c r="H65" s="47">
        <f>OCENA!V58</f>
        <v>5</v>
      </c>
      <c r="I65" s="47" t="str">
        <f>OCENA!P58</f>
        <v>KOS</v>
      </c>
      <c r="J65" s="386"/>
      <c r="K65" s="96">
        <f t="shared" si="0"/>
        <v>0</v>
      </c>
      <c r="L65" s="47" t="str">
        <f>OCENA!O58</f>
        <v>A</v>
      </c>
    </row>
    <row r="66" spans="1:12" x14ac:dyDescent="0.2">
      <c r="A66" s="47">
        <f>OCENA!A59</f>
        <v>58</v>
      </c>
      <c r="B66" s="47">
        <f>OCENA!I59</f>
        <v>3341</v>
      </c>
      <c r="C66" s="447"/>
      <c r="D66" s="47">
        <f>OCENA!G59</f>
        <v>3</v>
      </c>
      <c r="E66" s="47" t="str">
        <f>OCENA!H59</f>
        <v>FAZONSKI KOS DUKTIL Z VRTLJIVO PRIROBNICO</v>
      </c>
      <c r="F66" s="47" t="str">
        <f>OCENA!M59</f>
        <v>FFK-Q KOS (LP) DN  65/90 STOP.  VRT. PRIROBNICA</v>
      </c>
      <c r="G66" s="447"/>
      <c r="H66" s="47">
        <f>OCENA!V59</f>
        <v>3</v>
      </c>
      <c r="I66" s="47" t="str">
        <f>OCENA!P59</f>
        <v>KOS</v>
      </c>
      <c r="J66" s="386"/>
      <c r="K66" s="96">
        <f t="shared" si="0"/>
        <v>0</v>
      </c>
      <c r="L66" s="47" t="str">
        <f>OCENA!O59</f>
        <v>A</v>
      </c>
    </row>
    <row r="67" spans="1:12" x14ac:dyDescent="0.2">
      <c r="A67" s="47">
        <f>OCENA!A60</f>
        <v>59</v>
      </c>
      <c r="B67" s="47">
        <f>OCENA!I60</f>
        <v>9065</v>
      </c>
      <c r="C67" s="447"/>
      <c r="D67" s="47">
        <f>OCENA!G60</f>
        <v>3</v>
      </c>
      <c r="E67" s="47" t="str">
        <f>OCENA!H60</f>
        <v>FAZONSKI KOS DUKTIL Z VRTLJIVO PRIROBNICO</v>
      </c>
      <c r="F67" s="47" t="str">
        <f>OCENA!M60</f>
        <v xml:space="preserve">FFK-Q KOS (LP) DN  80/11* STOP.   VRT. PRIROBNICA </v>
      </c>
      <c r="G67" s="447"/>
      <c r="H67" s="47">
        <f>OCENA!V60</f>
        <v>3</v>
      </c>
      <c r="I67" s="47" t="str">
        <f>OCENA!P60</f>
        <v>KOS</v>
      </c>
      <c r="J67" s="386"/>
      <c r="K67" s="96">
        <f t="shared" si="0"/>
        <v>0</v>
      </c>
      <c r="L67" s="47" t="str">
        <f>OCENA!O60</f>
        <v>A</v>
      </c>
    </row>
    <row r="68" spans="1:12" x14ac:dyDescent="0.2">
      <c r="A68" s="47">
        <f>OCENA!A61</f>
        <v>60</v>
      </c>
      <c r="B68" s="47">
        <f>OCENA!I61</f>
        <v>3996</v>
      </c>
      <c r="C68" s="447"/>
      <c r="D68" s="47">
        <f>OCENA!G61</f>
        <v>3</v>
      </c>
      <c r="E68" s="47" t="str">
        <f>OCENA!H61</f>
        <v>FAZONSKI KOS DUKTIL Z VRTLJIVO PRIROBNICO</v>
      </c>
      <c r="F68" s="47" t="str">
        <f>OCENA!M61</f>
        <v>FFK-Q KOS (LP) DN  80/22* STOP.  VRT. PRIROBNICA</v>
      </c>
      <c r="G68" s="447"/>
      <c r="H68" s="47">
        <f>OCENA!V61</f>
        <v>10</v>
      </c>
      <c r="I68" s="47" t="str">
        <f>OCENA!P61</f>
        <v>KOS</v>
      </c>
      <c r="J68" s="386"/>
      <c r="K68" s="96">
        <f t="shared" si="0"/>
        <v>0</v>
      </c>
      <c r="L68" s="47" t="str">
        <f>OCENA!O61</f>
        <v>A</v>
      </c>
    </row>
    <row r="69" spans="1:12" x14ac:dyDescent="0.2">
      <c r="A69" s="47">
        <f>OCENA!A62</f>
        <v>61</v>
      </c>
      <c r="B69" s="47">
        <f>OCENA!I62</f>
        <v>3879</v>
      </c>
      <c r="C69" s="447"/>
      <c r="D69" s="47">
        <f>OCENA!G62</f>
        <v>3</v>
      </c>
      <c r="E69" s="47" t="str">
        <f>OCENA!H62</f>
        <v>FAZONSKI KOS DUKTIL Z VRTLJIVO PRIROBNICO</v>
      </c>
      <c r="F69" s="47" t="str">
        <f>OCENA!M62</f>
        <v>FFK-Q KOS (LP) DN  80/30 STOP.  VRT. PRIROBNICA</v>
      </c>
      <c r="G69" s="447"/>
      <c r="H69" s="47">
        <f>OCENA!V62</f>
        <v>5</v>
      </c>
      <c r="I69" s="47" t="str">
        <f>OCENA!P62</f>
        <v>KOS</v>
      </c>
      <c r="J69" s="386"/>
      <c r="K69" s="96">
        <f t="shared" si="0"/>
        <v>0</v>
      </c>
      <c r="L69" s="47" t="str">
        <f>OCENA!O62</f>
        <v>A</v>
      </c>
    </row>
    <row r="70" spans="1:12" x14ac:dyDescent="0.2">
      <c r="A70" s="47">
        <f>OCENA!A63</f>
        <v>62</v>
      </c>
      <c r="B70" s="47">
        <f>OCENA!I63</f>
        <v>2438</v>
      </c>
      <c r="C70" s="447"/>
      <c r="D70" s="47">
        <f>OCENA!G63</f>
        <v>3</v>
      </c>
      <c r="E70" s="47" t="str">
        <f>OCENA!H63</f>
        <v>FAZONSKI KOS DUKTIL Z VRTLJIVO PRIROBNICO</v>
      </c>
      <c r="F70" s="47" t="str">
        <f>OCENA!M63</f>
        <v>FFK-Q KOS (LP) DN  80/45 STOP.  VRT. PRIROBNICA</v>
      </c>
      <c r="G70" s="447"/>
      <c r="H70" s="47">
        <f>OCENA!V63</f>
        <v>5</v>
      </c>
      <c r="I70" s="47" t="str">
        <f>OCENA!P63</f>
        <v>KOS</v>
      </c>
      <c r="J70" s="386"/>
      <c r="K70" s="96">
        <f t="shared" si="0"/>
        <v>0</v>
      </c>
      <c r="L70" s="47" t="str">
        <f>OCENA!O63</f>
        <v>A</v>
      </c>
    </row>
    <row r="71" spans="1:12" x14ac:dyDescent="0.2">
      <c r="A71" s="47">
        <f>OCENA!A64</f>
        <v>63</v>
      </c>
      <c r="B71" s="47">
        <f>OCENA!I64</f>
        <v>2309</v>
      </c>
      <c r="C71" s="447"/>
      <c r="D71" s="47">
        <f>OCENA!G64</f>
        <v>3</v>
      </c>
      <c r="E71" s="47" t="str">
        <f>OCENA!H64</f>
        <v>FAZONSKI KOS DUKTIL Z VRTLJIVO PRIROBNICO</v>
      </c>
      <c r="F71" s="47" t="str">
        <f>OCENA!M64</f>
        <v>FFK-Q KOS (LP) DN  80/90 STOP.   VRT. PRIROBNICA</v>
      </c>
      <c r="G71" s="447"/>
      <c r="H71" s="47">
        <f>OCENA!V64</f>
        <v>15</v>
      </c>
      <c r="I71" s="47" t="str">
        <f>OCENA!P64</f>
        <v>KOS</v>
      </c>
      <c r="J71" s="386"/>
      <c r="K71" s="96">
        <f t="shared" si="0"/>
        <v>0</v>
      </c>
      <c r="L71" s="47" t="str">
        <f>OCENA!O64</f>
        <v>A</v>
      </c>
    </row>
    <row r="72" spans="1:12" x14ac:dyDescent="0.2">
      <c r="A72" s="47">
        <f>OCENA!A65</f>
        <v>64</v>
      </c>
      <c r="B72" s="47">
        <f>OCENA!I65</f>
        <v>2735</v>
      </c>
      <c r="C72" s="447"/>
      <c r="D72" s="47">
        <f>OCENA!G65</f>
        <v>3</v>
      </c>
      <c r="E72" s="47" t="str">
        <f>OCENA!H65</f>
        <v>FAZONSKI KOS DUKTIL Z VRTLJIVO PRIROBNICO</v>
      </c>
      <c r="F72" s="47" t="str">
        <f>OCENA!M65</f>
        <v xml:space="preserve">FFK-Q KOS (LP) DN 100/11 STOP.   VRT. PRIROBNICA </v>
      </c>
      <c r="G72" s="447"/>
      <c r="H72" s="47">
        <f>OCENA!V65</f>
        <v>8</v>
      </c>
      <c r="I72" s="47" t="str">
        <f>OCENA!P65</f>
        <v>KOS</v>
      </c>
      <c r="J72" s="386"/>
      <c r="K72" s="96">
        <f t="shared" si="0"/>
        <v>0</v>
      </c>
      <c r="L72" s="47" t="str">
        <f>OCENA!O65</f>
        <v>A</v>
      </c>
    </row>
    <row r="73" spans="1:12" x14ac:dyDescent="0.2">
      <c r="A73" s="47">
        <f>OCENA!A66</f>
        <v>65</v>
      </c>
      <c r="B73" s="47">
        <f>OCENA!I66</f>
        <v>2202</v>
      </c>
      <c r="C73" s="447"/>
      <c r="D73" s="47">
        <f>OCENA!G66</f>
        <v>3</v>
      </c>
      <c r="E73" s="47" t="str">
        <f>OCENA!H66</f>
        <v>FAZONSKI KOS DUKTIL Z VRTLJIVO PRIROBNICO</v>
      </c>
      <c r="F73" s="47" t="str">
        <f>OCENA!M66</f>
        <v>FFK-Q KOS (LP) DN 100/22 STOP.  VRT. PRIROBNICA</v>
      </c>
      <c r="G73" s="447"/>
      <c r="H73" s="47">
        <f>OCENA!V66</f>
        <v>8</v>
      </c>
      <c r="I73" s="47" t="str">
        <f>OCENA!P66</f>
        <v>KOS</v>
      </c>
      <c r="J73" s="386"/>
      <c r="K73" s="96">
        <f t="shared" si="0"/>
        <v>0</v>
      </c>
      <c r="L73" s="47" t="str">
        <f>OCENA!O66</f>
        <v>A</v>
      </c>
    </row>
    <row r="74" spans="1:12" x14ac:dyDescent="0.2">
      <c r="A74" s="47">
        <f>OCENA!A67</f>
        <v>66</v>
      </c>
      <c r="B74" s="47">
        <f>OCENA!I67</f>
        <v>3884</v>
      </c>
      <c r="C74" s="447"/>
      <c r="D74" s="47">
        <f>OCENA!G67</f>
        <v>3</v>
      </c>
      <c r="E74" s="47" t="str">
        <f>OCENA!H67</f>
        <v>FAZONSKI KOS DUKTIL Z VRTLJIVO PRIROBNICO</v>
      </c>
      <c r="F74" s="47" t="str">
        <f>OCENA!M67</f>
        <v xml:space="preserve">FFK-Q KOS (LP) DN 100/30 STOP.  VRT. PRIROBNICA </v>
      </c>
      <c r="G74" s="447"/>
      <c r="H74" s="47">
        <f>OCENA!V67</f>
        <v>3</v>
      </c>
      <c r="I74" s="47" t="str">
        <f>OCENA!P67</f>
        <v>KOS</v>
      </c>
      <c r="J74" s="386"/>
      <c r="K74" s="96">
        <f t="shared" ref="K74:K140" si="1">H74*J74</f>
        <v>0</v>
      </c>
      <c r="L74" s="47" t="str">
        <f>OCENA!O67</f>
        <v>A</v>
      </c>
    </row>
    <row r="75" spans="1:12" x14ac:dyDescent="0.2">
      <c r="A75" s="47">
        <f>OCENA!A68</f>
        <v>67</v>
      </c>
      <c r="B75" s="47">
        <f>OCENA!I68</f>
        <v>2624</v>
      </c>
      <c r="C75" s="447"/>
      <c r="D75" s="47">
        <f>OCENA!G68</f>
        <v>3</v>
      </c>
      <c r="E75" s="47" t="str">
        <f>OCENA!H68</f>
        <v>FAZONSKI KOS DUKTIL Z VRTLJIVO PRIROBNICO</v>
      </c>
      <c r="F75" s="47" t="str">
        <f>OCENA!M68</f>
        <v xml:space="preserve">FFK-Q KOS (LP) DN 100/45 STOP.  VRT. PRIROBNICA </v>
      </c>
      <c r="G75" s="447"/>
      <c r="H75" s="47">
        <f>OCENA!V68</f>
        <v>3</v>
      </c>
      <c r="I75" s="47" t="str">
        <f>OCENA!P68</f>
        <v>KOS</v>
      </c>
      <c r="J75" s="386"/>
      <c r="K75" s="96">
        <f t="shared" si="1"/>
        <v>0</v>
      </c>
      <c r="L75" s="47" t="str">
        <f>OCENA!O68</f>
        <v>A</v>
      </c>
    </row>
    <row r="76" spans="1:12" x14ac:dyDescent="0.2">
      <c r="A76" s="47">
        <f>OCENA!A69</f>
        <v>68</v>
      </c>
      <c r="B76" s="47">
        <f>OCENA!I69</f>
        <v>3343</v>
      </c>
      <c r="C76" s="447"/>
      <c r="D76" s="47">
        <f>OCENA!G69</f>
        <v>3</v>
      </c>
      <c r="E76" s="47" t="str">
        <f>OCENA!H69</f>
        <v>FAZONSKI KOS DUKTIL Z VRTLJIVO PRIROBNICO</v>
      </c>
      <c r="F76" s="47" t="str">
        <f>OCENA!M69</f>
        <v xml:space="preserve">FFK-Q KOS (LP) DN 100/90 STOP.  VRT. PRIROBNICA  </v>
      </c>
      <c r="G76" s="447"/>
      <c r="H76" s="47">
        <f>OCENA!V69</f>
        <v>3</v>
      </c>
      <c r="I76" s="47" t="str">
        <f>OCENA!P69</f>
        <v>KOS</v>
      </c>
      <c r="J76" s="386"/>
      <c r="K76" s="96">
        <f t="shared" si="1"/>
        <v>0</v>
      </c>
      <c r="L76" s="47" t="str">
        <f>OCENA!O69</f>
        <v>A</v>
      </c>
    </row>
    <row r="77" spans="1:12" x14ac:dyDescent="0.2">
      <c r="A77" s="47">
        <f>OCENA!A70</f>
        <v>69</v>
      </c>
      <c r="B77" s="47">
        <f>OCENA!I70</f>
        <v>3956</v>
      </c>
      <c r="C77" s="447"/>
      <c r="D77" s="47">
        <f>OCENA!G70</f>
        <v>3</v>
      </c>
      <c r="E77" s="47" t="str">
        <f>OCENA!H70</f>
        <v>FAZONSKI KOS DUKTIL Z VRTLJIVO PRIROBNICO</v>
      </c>
      <c r="F77" s="47" t="str">
        <f>OCENA!M70</f>
        <v xml:space="preserve">FFK-Q KOS (LP) DN 125/11 STOP.   VRT. PRIROBNICA   </v>
      </c>
      <c r="G77" s="447"/>
      <c r="H77" s="47">
        <f>OCENA!V70</f>
        <v>3</v>
      </c>
      <c r="I77" s="47" t="str">
        <f>OCENA!P70</f>
        <v>KOS</v>
      </c>
      <c r="J77" s="386"/>
      <c r="K77" s="96">
        <f t="shared" si="1"/>
        <v>0</v>
      </c>
      <c r="L77" s="47" t="str">
        <f>OCENA!O70</f>
        <v>A</v>
      </c>
    </row>
    <row r="78" spans="1:12" x14ac:dyDescent="0.2">
      <c r="A78" s="47">
        <f>OCENA!A71</f>
        <v>70</v>
      </c>
      <c r="B78" s="47">
        <f>OCENA!I71</f>
        <v>3170</v>
      </c>
      <c r="C78" s="447"/>
      <c r="D78" s="47">
        <f>OCENA!G71</f>
        <v>3</v>
      </c>
      <c r="E78" s="47" t="str">
        <f>OCENA!H71</f>
        <v>FAZONSKI KOS DUKTIL Z VRTLJIVO PRIROBNICO</v>
      </c>
      <c r="F78" s="47" t="str">
        <f>OCENA!M71</f>
        <v xml:space="preserve">FFK-Q KOS (LP) DN 125/22 STOP.   VRT. PRIROBNICA  </v>
      </c>
      <c r="G78" s="447"/>
      <c r="H78" s="47">
        <f>OCENA!V71</f>
        <v>3</v>
      </c>
      <c r="I78" s="47" t="str">
        <f>OCENA!P71</f>
        <v>KOS</v>
      </c>
      <c r="J78" s="386"/>
      <c r="K78" s="96">
        <f t="shared" si="1"/>
        <v>0</v>
      </c>
      <c r="L78" s="47" t="str">
        <f>OCENA!O71</f>
        <v>A</v>
      </c>
    </row>
    <row r="79" spans="1:12" x14ac:dyDescent="0.2">
      <c r="A79" s="47">
        <f>OCENA!A72</f>
        <v>71</v>
      </c>
      <c r="B79" s="47">
        <f>OCENA!I72</f>
        <v>4005</v>
      </c>
      <c r="C79" s="447"/>
      <c r="D79" s="47">
        <f>OCENA!G72</f>
        <v>3</v>
      </c>
      <c r="E79" s="47" t="str">
        <f>OCENA!H72</f>
        <v>FAZONSKI KOS DUKTIL Z VRTLJIVO PRIROBNICO</v>
      </c>
      <c r="F79" s="47" t="str">
        <f>OCENA!M72</f>
        <v>FFK-Q KOS (LP) DN 125/30 STOP.  VRT. PRIROBNICA</v>
      </c>
      <c r="G79" s="447"/>
      <c r="H79" s="47">
        <f>OCENA!V72</f>
        <v>3</v>
      </c>
      <c r="I79" s="47" t="str">
        <f>OCENA!P72</f>
        <v>KOS</v>
      </c>
      <c r="J79" s="386"/>
      <c r="K79" s="96">
        <f t="shared" si="1"/>
        <v>0</v>
      </c>
      <c r="L79" s="47" t="str">
        <f>OCENA!O72</f>
        <v>A</v>
      </c>
    </row>
    <row r="80" spans="1:12" x14ac:dyDescent="0.2">
      <c r="A80" s="47">
        <f>OCENA!A73</f>
        <v>72</v>
      </c>
      <c r="B80" s="47">
        <f>OCENA!I73</f>
        <v>3864</v>
      </c>
      <c r="C80" s="447"/>
      <c r="D80" s="47">
        <f>OCENA!G73</f>
        <v>3</v>
      </c>
      <c r="E80" s="47" t="str">
        <f>OCENA!H73</f>
        <v>FAZONSKI KOS DUKTIL Z VRTLJIVO PRIROBNICO</v>
      </c>
      <c r="F80" s="47" t="str">
        <f>OCENA!M73</f>
        <v xml:space="preserve">FFK-Q KOS (LP) DN 125/45 STOP.   VRT. PRIROBNICA </v>
      </c>
      <c r="G80" s="447"/>
      <c r="H80" s="47">
        <f>OCENA!V73</f>
        <v>3</v>
      </c>
      <c r="I80" s="47" t="str">
        <f>OCENA!P73</f>
        <v>KOS</v>
      </c>
      <c r="J80" s="386"/>
      <c r="K80" s="96">
        <f t="shared" si="1"/>
        <v>0</v>
      </c>
      <c r="L80" s="47" t="str">
        <f>OCENA!O73</f>
        <v>A</v>
      </c>
    </row>
    <row r="81" spans="1:12" x14ac:dyDescent="0.2">
      <c r="A81" s="47">
        <f>OCENA!A74</f>
        <v>73</v>
      </c>
      <c r="B81" s="47">
        <f>OCENA!I74</f>
        <v>2112</v>
      </c>
      <c r="C81" s="447"/>
      <c r="D81" s="47">
        <f>OCENA!G74</f>
        <v>3</v>
      </c>
      <c r="E81" s="47" t="str">
        <f>OCENA!H74</f>
        <v>FAZONSKI KOS DUKTIL Z VRTLJIVO PRIROBNICO</v>
      </c>
      <c r="F81" s="47" t="str">
        <f>OCENA!M74</f>
        <v xml:space="preserve">FFK-Q KOS (LP) DN 125/90 STOP.  VRT. PRIROBNICA </v>
      </c>
      <c r="G81" s="447"/>
      <c r="H81" s="47">
        <f>OCENA!V74</f>
        <v>3</v>
      </c>
      <c r="I81" s="47" t="str">
        <f>OCENA!P74</f>
        <v>KOS</v>
      </c>
      <c r="J81" s="386"/>
      <c r="K81" s="96">
        <f t="shared" si="1"/>
        <v>0</v>
      </c>
      <c r="L81" s="47" t="str">
        <f>OCENA!O74</f>
        <v>A</v>
      </c>
    </row>
    <row r="82" spans="1:12" x14ac:dyDescent="0.2">
      <c r="A82" s="47">
        <f>OCENA!A75</f>
        <v>74</v>
      </c>
      <c r="B82" s="47">
        <f>OCENA!I75</f>
        <v>3998</v>
      </c>
      <c r="C82" s="447"/>
      <c r="D82" s="47">
        <f>OCENA!G75</f>
        <v>3</v>
      </c>
      <c r="E82" s="47" t="str">
        <f>OCENA!H75</f>
        <v>FAZONSKI KOS DUKTIL Z VRTLJIVO PRIROBNICO</v>
      </c>
      <c r="F82" s="47" t="str">
        <f>OCENA!M75</f>
        <v xml:space="preserve">FFK-Q KOS (LP) DN 150/11 STOP.  VRT. PRIROBNICA </v>
      </c>
      <c r="G82" s="447"/>
      <c r="H82" s="47">
        <f>OCENA!V75</f>
        <v>5</v>
      </c>
      <c r="I82" s="47" t="str">
        <f>OCENA!P75</f>
        <v>KOS</v>
      </c>
      <c r="J82" s="386"/>
      <c r="K82" s="96">
        <f t="shared" si="1"/>
        <v>0</v>
      </c>
      <c r="L82" s="47" t="str">
        <f>OCENA!O75</f>
        <v>A</v>
      </c>
    </row>
    <row r="83" spans="1:12" x14ac:dyDescent="0.2">
      <c r="A83" s="47">
        <f>OCENA!A76</f>
        <v>75</v>
      </c>
      <c r="B83" s="47">
        <f>OCENA!I76</f>
        <v>4050</v>
      </c>
      <c r="C83" s="447"/>
      <c r="D83" s="47">
        <f>OCENA!G76</f>
        <v>3</v>
      </c>
      <c r="E83" s="47" t="str">
        <f>OCENA!H76</f>
        <v>FAZONSKI KOS DUKTIL Z VRTLJIVO PRIROBNICO</v>
      </c>
      <c r="F83" s="47" t="str">
        <f>OCENA!M76</f>
        <v xml:space="preserve">FFK-Q KOS (LP) DN 150/22 STOP.  VRT. PRIROBNICA </v>
      </c>
      <c r="G83" s="447"/>
      <c r="H83" s="47">
        <f>OCENA!V76</f>
        <v>3</v>
      </c>
      <c r="I83" s="47" t="str">
        <f>OCENA!P76</f>
        <v>KOS</v>
      </c>
      <c r="J83" s="386"/>
      <c r="K83" s="96">
        <f t="shared" si="1"/>
        <v>0</v>
      </c>
      <c r="L83" s="47" t="str">
        <f>OCENA!O76</f>
        <v>A</v>
      </c>
    </row>
    <row r="84" spans="1:12" x14ac:dyDescent="0.2">
      <c r="A84" s="47">
        <f>OCENA!A77</f>
        <v>76</v>
      </c>
      <c r="B84" s="47">
        <f>OCENA!I77</f>
        <v>3999</v>
      </c>
      <c r="C84" s="447"/>
      <c r="D84" s="47">
        <f>OCENA!G77</f>
        <v>3</v>
      </c>
      <c r="E84" s="47" t="str">
        <f>OCENA!H77</f>
        <v>FAZONSKI KOS DUKTIL Z VRTLJIVO PRIROBNICO</v>
      </c>
      <c r="F84" s="47" t="str">
        <f>OCENA!M77</f>
        <v xml:space="preserve">FFK-Q KOS (LP) DN 150/30 STOP.  VRT. PRIROBNICA </v>
      </c>
      <c r="G84" s="447"/>
      <c r="H84" s="47">
        <f>OCENA!V77</f>
        <v>3</v>
      </c>
      <c r="I84" s="47" t="str">
        <f>OCENA!P77</f>
        <v>KOS</v>
      </c>
      <c r="J84" s="386"/>
      <c r="K84" s="96">
        <f t="shared" si="1"/>
        <v>0</v>
      </c>
      <c r="L84" s="47" t="str">
        <f>OCENA!O77</f>
        <v>A</v>
      </c>
    </row>
    <row r="85" spans="1:12" x14ac:dyDescent="0.2">
      <c r="A85" s="47">
        <f>OCENA!A78</f>
        <v>77</v>
      </c>
      <c r="B85" s="47">
        <f>OCENA!I78</f>
        <v>3987</v>
      </c>
      <c r="C85" s="447"/>
      <c r="D85" s="47">
        <f>OCENA!G78</f>
        <v>3</v>
      </c>
      <c r="E85" s="47" t="str">
        <f>OCENA!H78</f>
        <v>FAZONSKI KOS DUKTIL Z VRTLJIVO PRIROBNICO</v>
      </c>
      <c r="F85" s="47" t="str">
        <f>OCENA!M78</f>
        <v>FFK-Q KOS (LP) DN 150/45 STOP.  VRT. PRIROBNICA</v>
      </c>
      <c r="G85" s="447"/>
      <c r="H85" s="47">
        <f>OCENA!V78</f>
        <v>5</v>
      </c>
      <c r="I85" s="47" t="str">
        <f>OCENA!P78</f>
        <v>KOS</v>
      </c>
      <c r="J85" s="386"/>
      <c r="K85" s="96">
        <f t="shared" si="1"/>
        <v>0</v>
      </c>
      <c r="L85" s="47" t="str">
        <f>OCENA!O78</f>
        <v>A</v>
      </c>
    </row>
    <row r="86" spans="1:12" x14ac:dyDescent="0.2">
      <c r="A86" s="47">
        <f>OCENA!A79</f>
        <v>78</v>
      </c>
      <c r="B86" s="47">
        <f>OCENA!I79</f>
        <v>4024</v>
      </c>
      <c r="C86" s="447"/>
      <c r="D86" s="47">
        <f>OCENA!G79</f>
        <v>3</v>
      </c>
      <c r="E86" s="47" t="str">
        <f>OCENA!H79</f>
        <v>FAZONSKI KOS DUKTIL Z VRTLJIVO PRIROBNICO</v>
      </c>
      <c r="F86" s="47" t="str">
        <f>OCENA!M79</f>
        <v>FFK-Q KOS (LP) DN 150/90 STOP.  VRT. PRIROBNICA</v>
      </c>
      <c r="G86" s="447"/>
      <c r="H86" s="47">
        <f>OCENA!V79</f>
        <v>5</v>
      </c>
      <c r="I86" s="47" t="str">
        <f>OCENA!P79</f>
        <v>KOS</v>
      </c>
      <c r="J86" s="386"/>
      <c r="K86" s="96">
        <f t="shared" si="1"/>
        <v>0</v>
      </c>
      <c r="L86" s="47" t="str">
        <f>OCENA!O79</f>
        <v>A</v>
      </c>
    </row>
    <row r="87" spans="1:12" x14ac:dyDescent="0.2">
      <c r="A87" s="47">
        <f>OCENA!A80</f>
        <v>79</v>
      </c>
      <c r="B87" s="47">
        <f>OCENA!I80</f>
        <v>9106</v>
      </c>
      <c r="C87" s="447"/>
      <c r="D87" s="47">
        <f>OCENA!G80</f>
        <v>3</v>
      </c>
      <c r="E87" s="47" t="str">
        <f>OCENA!H80</f>
        <v>FAZONSKI KOS DUKTIL Z VRTLJIVO PRIROBNICO</v>
      </c>
      <c r="F87" s="47" t="str">
        <f>OCENA!M80</f>
        <v xml:space="preserve">FFK-Q KOS (LP) DN 200/11 STOP.  VRT. PRIROBNICA </v>
      </c>
      <c r="G87" s="447"/>
      <c r="H87" s="47">
        <f>OCENA!V80</f>
        <v>3</v>
      </c>
      <c r="I87" s="47" t="str">
        <f>OCENA!P80</f>
        <v>KOS</v>
      </c>
      <c r="J87" s="386"/>
      <c r="K87" s="96">
        <f t="shared" ref="K87:K93" si="2">H87*J87</f>
        <v>0</v>
      </c>
      <c r="L87" s="47" t="str">
        <f>OCENA!O80</f>
        <v>A</v>
      </c>
    </row>
    <row r="88" spans="1:12" x14ac:dyDescent="0.2">
      <c r="A88" s="47">
        <f>OCENA!A81</f>
        <v>80</v>
      </c>
      <c r="B88" s="47">
        <f>OCENA!I81</f>
        <v>3348</v>
      </c>
      <c r="C88" s="447"/>
      <c r="D88" s="47">
        <f>OCENA!G81</f>
        <v>3</v>
      </c>
      <c r="E88" s="47" t="str">
        <f>OCENA!H81</f>
        <v>FAZONSKI KOS DUKTIL Z VRTLJIVO PRIROBNICO</v>
      </c>
      <c r="F88" s="47" t="str">
        <f>OCENA!M81</f>
        <v>FFK-Q KOS (LP) DN 200/22 STOP.   VRT. PRIROBNICA</v>
      </c>
      <c r="G88" s="447"/>
      <c r="H88" s="47">
        <f>OCENA!V81</f>
        <v>3</v>
      </c>
      <c r="I88" s="47" t="str">
        <f>OCENA!P81</f>
        <v>KOS</v>
      </c>
      <c r="J88" s="386"/>
      <c r="K88" s="96">
        <f t="shared" si="2"/>
        <v>0</v>
      </c>
      <c r="L88" s="47" t="str">
        <f>OCENA!O81</f>
        <v>A</v>
      </c>
    </row>
    <row r="89" spans="1:12" x14ac:dyDescent="0.2">
      <c r="A89" s="47">
        <f>OCENA!A82</f>
        <v>81</v>
      </c>
      <c r="B89" s="47">
        <f>OCENA!I82</f>
        <v>2310</v>
      </c>
      <c r="C89" s="447"/>
      <c r="D89" s="47">
        <f>OCENA!G82</f>
        <v>3</v>
      </c>
      <c r="E89" s="47" t="str">
        <f>OCENA!H82</f>
        <v>FAZONSKI KOS DUKTIL Z VRTLJIVO PRIROBNICO</v>
      </c>
      <c r="F89" s="47" t="str">
        <f>OCENA!M82</f>
        <v>FFK-Q KOS (LP) DN 200/45 STOP.  VRT. PRIROBNICA</v>
      </c>
      <c r="G89" s="447"/>
      <c r="H89" s="47">
        <f>OCENA!V82</f>
        <v>3</v>
      </c>
      <c r="I89" s="47" t="str">
        <f>OCENA!P82</f>
        <v>KOS</v>
      </c>
      <c r="J89" s="386"/>
      <c r="K89" s="96">
        <f t="shared" si="2"/>
        <v>0</v>
      </c>
      <c r="L89" s="47" t="str">
        <f>OCENA!O82</f>
        <v>A</v>
      </c>
    </row>
    <row r="90" spans="1:12" x14ac:dyDescent="0.2">
      <c r="A90" s="47">
        <f>OCENA!A83</f>
        <v>82</v>
      </c>
      <c r="B90" s="47">
        <f>OCENA!I83</f>
        <v>9836</v>
      </c>
      <c r="C90" s="447"/>
      <c r="D90" s="47">
        <f>OCENA!G83</f>
        <v>3</v>
      </c>
      <c r="E90" s="47" t="str">
        <f>OCENA!H83</f>
        <v>FAZONSKI KOS DUKTIL Z VRTLJIVO PRIROBNICO</v>
      </c>
      <c r="F90" s="47" t="str">
        <f>OCENA!M83</f>
        <v xml:space="preserve">FFK-Q KOS (LP) DN 250/11 STOP.  VRT. PRIROBNICA </v>
      </c>
      <c r="G90" s="447"/>
      <c r="H90" s="47">
        <f>OCENA!V83</f>
        <v>2</v>
      </c>
      <c r="I90" s="47" t="str">
        <f>OCENA!P83</f>
        <v>KOS</v>
      </c>
      <c r="J90" s="386"/>
      <c r="K90" s="96">
        <f t="shared" si="2"/>
        <v>0</v>
      </c>
      <c r="L90" s="47" t="str">
        <f>OCENA!O83</f>
        <v>A</v>
      </c>
    </row>
    <row r="91" spans="1:12" x14ac:dyDescent="0.2">
      <c r="A91" s="47">
        <f>OCENA!A84</f>
        <v>83</v>
      </c>
      <c r="B91" s="47">
        <f>OCENA!I84</f>
        <v>9837</v>
      </c>
      <c r="C91" s="447"/>
      <c r="D91" s="47">
        <f>OCENA!G84</f>
        <v>3</v>
      </c>
      <c r="E91" s="47" t="str">
        <f>OCENA!H84</f>
        <v>FAZONSKI KOS DUKTIL Z VRTLJIVO PRIROBNICO</v>
      </c>
      <c r="F91" s="47" t="str">
        <f>OCENA!M84</f>
        <v>FFK-Q KOS (LP) DN 250/22 STOP.   VRT. PRIROBNICA</v>
      </c>
      <c r="G91" s="447"/>
      <c r="H91" s="47">
        <f>OCENA!V84</f>
        <v>2</v>
      </c>
      <c r="I91" s="47" t="str">
        <f>OCENA!P84</f>
        <v>KOS</v>
      </c>
      <c r="J91" s="386"/>
      <c r="K91" s="96">
        <f t="shared" si="2"/>
        <v>0</v>
      </c>
      <c r="L91" s="47" t="str">
        <f>OCENA!O84</f>
        <v>A</v>
      </c>
    </row>
    <row r="92" spans="1:12" x14ac:dyDescent="0.2">
      <c r="A92" s="47">
        <f>OCENA!A85</f>
        <v>84</v>
      </c>
      <c r="B92" s="47">
        <f>OCENA!I85</f>
        <v>9838</v>
      </c>
      <c r="C92" s="447"/>
      <c r="D92" s="47">
        <f>OCENA!G85</f>
        <v>3</v>
      </c>
      <c r="E92" s="47" t="str">
        <f>OCENA!H85</f>
        <v>FAZONSKI KOS DUKTIL Z VRTLJIVO PRIROBNICO</v>
      </c>
      <c r="F92" s="47" t="str">
        <f>OCENA!M85</f>
        <v>FFK-Q KOS (LP) DN 250/45 STOP.  VRT. PRIROBNICA</v>
      </c>
      <c r="G92" s="447"/>
      <c r="H92" s="47">
        <f>OCENA!V85</f>
        <v>2</v>
      </c>
      <c r="I92" s="47" t="str">
        <f>OCENA!P85</f>
        <v>KOS</v>
      </c>
      <c r="J92" s="386"/>
      <c r="K92" s="96">
        <f t="shared" si="2"/>
        <v>0</v>
      </c>
      <c r="L92" s="47" t="str">
        <f>OCENA!O85</f>
        <v>A</v>
      </c>
    </row>
    <row r="93" spans="1:12" x14ac:dyDescent="0.2">
      <c r="A93" s="47">
        <f>OCENA!A86</f>
        <v>85</v>
      </c>
      <c r="B93" s="47">
        <f>OCENA!I86</f>
        <v>4055</v>
      </c>
      <c r="C93" s="447"/>
      <c r="D93" s="47">
        <f>OCENA!G86</f>
        <v>3</v>
      </c>
      <c r="E93" s="47" t="str">
        <f>OCENA!H86</f>
        <v>FAZONSKI KOS DUKTIL Z VRTLJIVO PRIROBNICO</v>
      </c>
      <c r="F93" s="47" t="str">
        <f>OCENA!M86</f>
        <v>FFK-Q KOS (LP) DN 200/90 STOP.  VRT. PRIROBNICA</v>
      </c>
      <c r="G93" s="447"/>
      <c r="H93" s="47">
        <f>OCENA!V86</f>
        <v>3</v>
      </c>
      <c r="I93" s="47" t="str">
        <f>OCENA!P86</f>
        <v>KOS</v>
      </c>
      <c r="J93" s="386"/>
      <c r="K93" s="96">
        <f t="shared" si="2"/>
        <v>0</v>
      </c>
      <c r="L93" s="47" t="str">
        <f>OCENA!O86</f>
        <v>A</v>
      </c>
    </row>
    <row r="94" spans="1:12" x14ac:dyDescent="0.2">
      <c r="A94" s="47">
        <f>OCENA!A87</f>
        <v>86</v>
      </c>
      <c r="B94" s="47">
        <f>OCENA!I87</f>
        <v>9226</v>
      </c>
      <c r="C94" s="447"/>
      <c r="D94" s="47">
        <f>OCENA!G87</f>
        <v>3</v>
      </c>
      <c r="E94" s="47" t="str">
        <f>OCENA!H87</f>
        <v>FAZONSKI KOS DUKTIL Z VRTLJIVO PRIROBNICO</v>
      </c>
      <c r="F94" s="47" t="str">
        <f>OCENA!M87</f>
        <v xml:space="preserve">FFK-Q KOS (LP) DN 250/90 STOP.     </v>
      </c>
      <c r="G94" s="447"/>
      <c r="H94" s="47">
        <f>OCENA!V87</f>
        <v>3</v>
      </c>
      <c r="I94" s="47" t="str">
        <f>OCENA!P87</f>
        <v>KOS</v>
      </c>
      <c r="J94" s="386"/>
      <c r="K94" s="96">
        <f t="shared" si="1"/>
        <v>0</v>
      </c>
      <c r="L94" s="47" t="str">
        <f>OCENA!O87</f>
        <v>A</v>
      </c>
    </row>
    <row r="95" spans="1:12" x14ac:dyDescent="0.2">
      <c r="A95" s="47">
        <f>OCENA!A88</f>
        <v>87</v>
      </c>
      <c r="B95" s="47">
        <f>OCENA!I88</f>
        <v>9326</v>
      </c>
      <c r="C95" s="447"/>
      <c r="D95" s="47">
        <f>OCENA!G88</f>
        <v>3</v>
      </c>
      <c r="E95" s="47" t="str">
        <f>OCENA!H88</f>
        <v>FAZONSKI KOS DUKTIL Z VRTLJIVO PRIROBNICO</v>
      </c>
      <c r="F95" s="47" t="str">
        <f>OCENA!M88</f>
        <v xml:space="preserve">FFK-Q KOS (LP) DN 300/22 STOP.     </v>
      </c>
      <c r="G95" s="447"/>
      <c r="H95" s="47">
        <f>OCENA!V88</f>
        <v>3</v>
      </c>
      <c r="I95" s="47" t="str">
        <f>OCENA!P88</f>
        <v>KOS</v>
      </c>
      <c r="J95" s="386"/>
      <c r="K95" s="96">
        <f t="shared" si="1"/>
        <v>0</v>
      </c>
      <c r="L95" s="47" t="str">
        <f>OCENA!O88</f>
        <v>A</v>
      </c>
    </row>
    <row r="96" spans="1:12" x14ac:dyDescent="0.2">
      <c r="A96" s="47">
        <f>OCENA!A89</f>
        <v>88</v>
      </c>
      <c r="B96" s="47">
        <f>OCENA!I89</f>
        <v>9212</v>
      </c>
      <c r="C96" s="447"/>
      <c r="D96" s="47">
        <f>OCENA!G89</f>
        <v>3</v>
      </c>
      <c r="E96" s="47" t="str">
        <f>OCENA!H89</f>
        <v>FAZONSKI KOS DUKTIL Z VRTLJIVO PRIROBNICO</v>
      </c>
      <c r="F96" s="47" t="str">
        <f>OCENA!M89</f>
        <v xml:space="preserve">FFK-Q KOS (LP) DN 300/11 STOP.     </v>
      </c>
      <c r="G96" s="447"/>
      <c r="H96" s="47">
        <f>OCENA!V89</f>
        <v>3</v>
      </c>
      <c r="I96" s="47" t="str">
        <f>OCENA!P89</f>
        <v>KOS</v>
      </c>
      <c r="J96" s="386"/>
      <c r="K96" s="96">
        <f t="shared" si="1"/>
        <v>0</v>
      </c>
      <c r="L96" s="47" t="str">
        <f>OCENA!O89</f>
        <v>A</v>
      </c>
    </row>
    <row r="97" spans="1:12" x14ac:dyDescent="0.2">
      <c r="A97" s="47">
        <f>OCENA!A90</f>
        <v>89</v>
      </c>
      <c r="B97" s="47">
        <f>OCENA!I90</f>
        <v>9213</v>
      </c>
      <c r="C97" s="447"/>
      <c r="D97" s="47">
        <f>OCENA!G90</f>
        <v>3</v>
      </c>
      <c r="E97" s="47" t="str">
        <f>OCENA!H90</f>
        <v>FAZONSKI KOS DUKTIL Z VRTLJIVO PRIROBNICO</v>
      </c>
      <c r="F97" s="47" t="str">
        <f>OCENA!M90</f>
        <v xml:space="preserve">FFK-Q KOS (LP) DN 300/45 STOP.     </v>
      </c>
      <c r="G97" s="447"/>
      <c r="H97" s="47">
        <f>OCENA!V90</f>
        <v>3</v>
      </c>
      <c r="I97" s="47" t="str">
        <f>OCENA!P90</f>
        <v>KOS</v>
      </c>
      <c r="J97" s="386"/>
      <c r="K97" s="96">
        <f t="shared" si="1"/>
        <v>0</v>
      </c>
      <c r="L97" s="47" t="str">
        <f>OCENA!O90</f>
        <v>A</v>
      </c>
    </row>
    <row r="98" spans="1:12" x14ac:dyDescent="0.2">
      <c r="A98" s="47">
        <f>OCENA!A91</f>
        <v>90</v>
      </c>
      <c r="B98" s="47">
        <f>OCENA!I91</f>
        <v>9214</v>
      </c>
      <c r="C98" s="447"/>
      <c r="D98" s="47">
        <f>OCENA!G91</f>
        <v>3</v>
      </c>
      <c r="E98" s="47" t="str">
        <f>OCENA!H91</f>
        <v>FAZONSKI KOS DUKTIL Z VRTLJIVO PRIROBNICO</v>
      </c>
      <c r="F98" s="47" t="str">
        <f>OCENA!M91</f>
        <v xml:space="preserve">FFK-Q KOS (LP) DN 300/90 STOP.     </v>
      </c>
      <c r="G98" s="447"/>
      <c r="H98" s="47">
        <f>OCENA!V91</f>
        <v>3</v>
      </c>
      <c r="I98" s="47" t="str">
        <f>OCENA!P91</f>
        <v>KOS</v>
      </c>
      <c r="J98" s="386"/>
      <c r="K98" s="96">
        <f t="shared" si="1"/>
        <v>0</v>
      </c>
      <c r="L98" s="47" t="str">
        <f>OCENA!O91</f>
        <v>A</v>
      </c>
    </row>
    <row r="99" spans="1:12" x14ac:dyDescent="0.2">
      <c r="A99" s="47">
        <f>OCENA!A92</f>
        <v>91</v>
      </c>
      <c r="B99" s="47">
        <f>OCENA!I92</f>
        <v>3337</v>
      </c>
      <c r="C99" s="447"/>
      <c r="D99" s="47">
        <f>OCENA!G92</f>
        <v>4</v>
      </c>
      <c r="E99" s="47" t="str">
        <f>OCENA!H92</f>
        <v>FAZONSKI KOS DUKTIL S PRIROBNICO</v>
      </c>
      <c r="F99" s="47" t="str">
        <f>OCENA!M92</f>
        <v xml:space="preserve">TT-KOS (KP) DN  80/80              </v>
      </c>
      <c r="G99" s="447"/>
      <c r="H99" s="47">
        <f>OCENA!V92</f>
        <v>3</v>
      </c>
      <c r="I99" s="47" t="str">
        <f>OCENA!P92</f>
        <v>KOS</v>
      </c>
      <c r="J99" s="386"/>
      <c r="K99" s="96">
        <f t="shared" si="1"/>
        <v>0</v>
      </c>
      <c r="L99" s="47" t="str">
        <f>OCENA!O92</f>
        <v>A</v>
      </c>
    </row>
    <row r="100" spans="1:12" x14ac:dyDescent="0.2">
      <c r="A100" s="47">
        <f>OCENA!A93</f>
        <v>92</v>
      </c>
      <c r="B100" s="47">
        <f>OCENA!I93</f>
        <v>3338</v>
      </c>
      <c r="C100" s="447"/>
      <c r="D100" s="47">
        <f>OCENA!G93</f>
        <v>4</v>
      </c>
      <c r="E100" s="47" t="str">
        <f>OCENA!H93</f>
        <v>FAZONSKI KOS DUKTIL S PRIROBNICO</v>
      </c>
      <c r="F100" s="47" t="str">
        <f>OCENA!M93</f>
        <v xml:space="preserve">TT-KOS (KP) DN 100/100             </v>
      </c>
      <c r="G100" s="447"/>
      <c r="H100" s="47">
        <f>OCENA!V93</f>
        <v>5</v>
      </c>
      <c r="I100" s="47" t="str">
        <f>OCENA!P93</f>
        <v>KOS</v>
      </c>
      <c r="J100" s="386"/>
      <c r="K100" s="96">
        <f t="shared" si="1"/>
        <v>0</v>
      </c>
      <c r="L100" s="47" t="str">
        <f>OCENA!O93</f>
        <v>A</v>
      </c>
    </row>
    <row r="101" spans="1:12" x14ac:dyDescent="0.2">
      <c r="A101" s="47">
        <f>OCENA!A94</f>
        <v>93</v>
      </c>
      <c r="B101" s="47">
        <f>OCENA!I94</f>
        <v>3863</v>
      </c>
      <c r="C101" s="447"/>
      <c r="D101" s="47">
        <f>OCENA!G94</f>
        <v>4</v>
      </c>
      <c r="E101" s="47" t="str">
        <f>OCENA!H94</f>
        <v>FAZONSKI KOS DUKTIL S PRIROBNICO</v>
      </c>
      <c r="F101" s="47" t="str">
        <f>OCENA!M94</f>
        <v xml:space="preserve">TT-KOS (KP) DN 125/125 VRT. PRIROBNICA          </v>
      </c>
      <c r="G101" s="447"/>
      <c r="H101" s="47">
        <f>OCENA!V94</f>
        <v>3</v>
      </c>
      <c r="I101" s="47" t="str">
        <f>OCENA!P94</f>
        <v>KOS</v>
      </c>
      <c r="J101" s="386"/>
      <c r="K101" s="96">
        <f t="shared" si="1"/>
        <v>0</v>
      </c>
      <c r="L101" s="47" t="str">
        <f>OCENA!O94</f>
        <v>A</v>
      </c>
    </row>
    <row r="102" spans="1:12" x14ac:dyDescent="0.2">
      <c r="A102" s="47">
        <f>OCENA!A95</f>
        <v>94</v>
      </c>
      <c r="B102" s="47">
        <f>OCENA!I95</f>
        <v>9091</v>
      </c>
      <c r="C102" s="447"/>
      <c r="D102" s="47">
        <f>OCENA!G95</f>
        <v>4</v>
      </c>
      <c r="E102" s="47" t="str">
        <f>OCENA!H95</f>
        <v>FAZONSKI KOS DUKTIL S PRIROBNICO</v>
      </c>
      <c r="F102" s="47" t="str">
        <f>OCENA!M95</f>
        <v xml:space="preserve">TT-KOS (KP) DN 150/100             </v>
      </c>
      <c r="G102" s="447"/>
      <c r="H102" s="47">
        <f>OCENA!V95</f>
        <v>3</v>
      </c>
      <c r="I102" s="47" t="str">
        <f>OCENA!P95</f>
        <v>KOS</v>
      </c>
      <c r="J102" s="386"/>
      <c r="K102" s="96">
        <f t="shared" si="1"/>
        <v>0</v>
      </c>
      <c r="L102" s="47" t="str">
        <f>OCENA!O95</f>
        <v>A</v>
      </c>
    </row>
    <row r="103" spans="1:12" x14ac:dyDescent="0.2">
      <c r="A103" s="47">
        <f>OCENA!A96</f>
        <v>95</v>
      </c>
      <c r="B103" s="47">
        <f>OCENA!I96</f>
        <v>3997</v>
      </c>
      <c r="C103" s="447"/>
      <c r="D103" s="47">
        <f>OCENA!G96</f>
        <v>4</v>
      </c>
      <c r="E103" s="47" t="str">
        <f>OCENA!H96</f>
        <v>FAZONSKI KOS DUKTIL S PRIROBNICO</v>
      </c>
      <c r="F103" s="47" t="str">
        <f>OCENA!M96</f>
        <v xml:space="preserve">TT-KOS (KP) DN 150/150 EPOXY       </v>
      </c>
      <c r="G103" s="447"/>
      <c r="H103" s="47">
        <f>OCENA!V96</f>
        <v>3</v>
      </c>
      <c r="I103" s="47" t="str">
        <f>OCENA!P96</f>
        <v>KOS</v>
      </c>
      <c r="J103" s="386"/>
      <c r="K103" s="96">
        <f t="shared" si="1"/>
        <v>0</v>
      </c>
      <c r="L103" s="47" t="str">
        <f>OCENA!O96</f>
        <v>A</v>
      </c>
    </row>
    <row r="104" spans="1:12" x14ac:dyDescent="0.2">
      <c r="A104" s="47">
        <f>OCENA!A97</f>
        <v>96</v>
      </c>
      <c r="B104" s="47">
        <f>OCENA!I97</f>
        <v>2949</v>
      </c>
      <c r="C104" s="447"/>
      <c r="D104" s="47">
        <f>OCENA!G97</f>
        <v>4</v>
      </c>
      <c r="E104" s="47" t="str">
        <f>OCENA!H97</f>
        <v>FAZONSKI KOS DUKTIL S PRIROBNICO</v>
      </c>
      <c r="F104" s="47" t="str">
        <f>OCENA!M97</f>
        <v xml:space="preserve">FF-KOS (SP) DN  50/100             </v>
      </c>
      <c r="G104" s="447"/>
      <c r="H104" s="47">
        <f>OCENA!V97</f>
        <v>3</v>
      </c>
      <c r="I104" s="47" t="str">
        <f>OCENA!P97</f>
        <v>KOS</v>
      </c>
      <c r="J104" s="386"/>
      <c r="K104" s="96">
        <f t="shared" si="1"/>
        <v>0</v>
      </c>
      <c r="L104" s="47" t="str">
        <f>OCENA!O97</f>
        <v>A</v>
      </c>
    </row>
    <row r="105" spans="1:12" x14ac:dyDescent="0.2">
      <c r="A105" s="47">
        <f>OCENA!A98</f>
        <v>97</v>
      </c>
      <c r="B105" s="47">
        <f>OCENA!I98</f>
        <v>2944</v>
      </c>
      <c r="C105" s="447"/>
      <c r="D105" s="47">
        <f>OCENA!G98</f>
        <v>4</v>
      </c>
      <c r="E105" s="47" t="str">
        <f>OCENA!H98</f>
        <v>FAZONSKI KOS DUKTIL S PRIROBNICO</v>
      </c>
      <c r="F105" s="47" t="str">
        <f>OCENA!M98</f>
        <v xml:space="preserve">FF-KOS (SP) DN  50/200             </v>
      </c>
      <c r="G105" s="447"/>
      <c r="H105" s="47">
        <f>OCENA!V98</f>
        <v>5</v>
      </c>
      <c r="I105" s="47" t="str">
        <f>OCENA!P98</f>
        <v>KOS</v>
      </c>
      <c r="J105" s="386"/>
      <c r="K105" s="96">
        <f t="shared" si="1"/>
        <v>0</v>
      </c>
      <c r="L105" s="47" t="str">
        <f>OCENA!O98</f>
        <v>A</v>
      </c>
    </row>
    <row r="106" spans="1:12" x14ac:dyDescent="0.2">
      <c r="A106" s="47">
        <f>OCENA!A99</f>
        <v>98</v>
      </c>
      <c r="B106" s="47">
        <f>OCENA!I99</f>
        <v>3050</v>
      </c>
      <c r="C106" s="447"/>
      <c r="D106" s="47">
        <f>OCENA!G99</f>
        <v>4</v>
      </c>
      <c r="E106" s="47" t="str">
        <f>OCENA!H99</f>
        <v>FAZONSKI KOS DUKTIL S PRIROBNICO</v>
      </c>
      <c r="F106" s="47" t="str">
        <f>OCENA!M99</f>
        <v xml:space="preserve">FF-KOS (SP) DN  50/300             </v>
      </c>
      <c r="G106" s="447"/>
      <c r="H106" s="47">
        <f>OCENA!V99</f>
        <v>5</v>
      </c>
      <c r="I106" s="47" t="str">
        <f>OCENA!P99</f>
        <v>KOS</v>
      </c>
      <c r="J106" s="386"/>
      <c r="K106" s="96">
        <f t="shared" si="1"/>
        <v>0</v>
      </c>
      <c r="L106" s="47" t="str">
        <f>OCENA!O99</f>
        <v>A</v>
      </c>
    </row>
    <row r="107" spans="1:12" x14ac:dyDescent="0.2">
      <c r="A107" s="47">
        <f>OCENA!A100</f>
        <v>99</v>
      </c>
      <c r="B107" s="47">
        <f>OCENA!I100</f>
        <v>3053</v>
      </c>
      <c r="C107" s="447"/>
      <c r="D107" s="47">
        <f>OCENA!G100</f>
        <v>4</v>
      </c>
      <c r="E107" s="47" t="str">
        <f>OCENA!H100</f>
        <v>FAZONSKI KOS DUKTIL S PRIROBNICO</v>
      </c>
      <c r="F107" s="47" t="str">
        <f>OCENA!M100</f>
        <v xml:space="preserve">FF-KOS (SP) DN  50/400             </v>
      </c>
      <c r="G107" s="447"/>
      <c r="H107" s="47">
        <f>OCENA!V100</f>
        <v>3</v>
      </c>
      <c r="I107" s="47" t="str">
        <f>OCENA!P100</f>
        <v>KOS</v>
      </c>
      <c r="J107" s="386"/>
      <c r="K107" s="96">
        <f t="shared" si="1"/>
        <v>0</v>
      </c>
      <c r="L107" s="47" t="str">
        <f>OCENA!O100</f>
        <v>A</v>
      </c>
    </row>
    <row r="108" spans="1:12" x14ac:dyDescent="0.2">
      <c r="A108" s="47">
        <f>OCENA!A101</f>
        <v>100</v>
      </c>
      <c r="B108" s="47">
        <f>OCENA!I101</f>
        <v>3382</v>
      </c>
      <c r="C108" s="447"/>
      <c r="D108" s="47">
        <f>OCENA!G101</f>
        <v>4</v>
      </c>
      <c r="E108" s="47" t="str">
        <f>OCENA!H101</f>
        <v>FAZONSKI KOS DUKTIL S PRIROBNICO</v>
      </c>
      <c r="F108" s="47" t="str">
        <f>OCENA!M101</f>
        <v xml:space="preserve">FF-KOS (SP) DN  50/500             </v>
      </c>
      <c r="G108" s="447"/>
      <c r="H108" s="47">
        <f>OCENA!V101</f>
        <v>3</v>
      </c>
      <c r="I108" s="47" t="str">
        <f>OCENA!P101</f>
        <v>KOS</v>
      </c>
      <c r="J108" s="386"/>
      <c r="K108" s="96">
        <f t="shared" si="1"/>
        <v>0</v>
      </c>
      <c r="L108" s="47" t="str">
        <f>OCENA!O101</f>
        <v>A</v>
      </c>
    </row>
    <row r="109" spans="1:12" x14ac:dyDescent="0.2">
      <c r="A109" s="47">
        <f>OCENA!A102</f>
        <v>101</v>
      </c>
      <c r="B109" s="47">
        <f>OCENA!I102</f>
        <v>3383</v>
      </c>
      <c r="C109" s="447"/>
      <c r="D109" s="47">
        <f>OCENA!G102</f>
        <v>4</v>
      </c>
      <c r="E109" s="47" t="str">
        <f>OCENA!H102</f>
        <v>FAZONSKI KOS DUKTIL S PRIROBNICO</v>
      </c>
      <c r="F109" s="47" t="str">
        <f>OCENA!M102</f>
        <v xml:space="preserve">FF-KOS (SP) DN  50/800             </v>
      </c>
      <c r="G109" s="447"/>
      <c r="H109" s="47">
        <f>OCENA!V102</f>
        <v>3</v>
      </c>
      <c r="I109" s="47" t="str">
        <f>OCENA!P102</f>
        <v>KOS</v>
      </c>
      <c r="J109" s="386"/>
      <c r="K109" s="96">
        <f t="shared" si="1"/>
        <v>0</v>
      </c>
      <c r="L109" s="47" t="str">
        <f>OCENA!O102</f>
        <v>A</v>
      </c>
    </row>
    <row r="110" spans="1:12" x14ac:dyDescent="0.2">
      <c r="A110" s="47">
        <f>OCENA!A103</f>
        <v>102</v>
      </c>
      <c r="B110" s="47">
        <f>OCENA!I103</f>
        <v>3051</v>
      </c>
      <c r="C110" s="447"/>
      <c r="D110" s="47">
        <f>OCENA!G103</f>
        <v>4</v>
      </c>
      <c r="E110" s="47" t="str">
        <f>OCENA!H103</f>
        <v>FAZONSKI KOS DUKTIL S PRIROBNICO</v>
      </c>
      <c r="F110" s="47" t="str">
        <f>OCENA!M103</f>
        <v xml:space="preserve">FF-KOS (SP) DN  50/1000            </v>
      </c>
      <c r="G110" s="447"/>
      <c r="H110" s="47">
        <f>OCENA!V103</f>
        <v>3</v>
      </c>
      <c r="I110" s="47" t="str">
        <f>OCENA!P103</f>
        <v>KOS</v>
      </c>
      <c r="J110" s="386"/>
      <c r="K110" s="96">
        <f t="shared" si="1"/>
        <v>0</v>
      </c>
      <c r="L110" s="47" t="str">
        <f>OCENA!O103</f>
        <v>A</v>
      </c>
    </row>
    <row r="111" spans="1:12" x14ac:dyDescent="0.2">
      <c r="A111" s="47">
        <f>OCENA!A104</f>
        <v>103</v>
      </c>
      <c r="B111" s="47">
        <f>OCENA!I104</f>
        <v>9255</v>
      </c>
      <c r="C111" s="447"/>
      <c r="D111" s="47">
        <f>OCENA!G104</f>
        <v>4</v>
      </c>
      <c r="E111" s="47" t="str">
        <f>OCENA!H104</f>
        <v>FAZONSKI KOS DUKTIL S PRIROBNICO</v>
      </c>
      <c r="F111" s="47" t="str">
        <f>OCENA!M104</f>
        <v xml:space="preserve">FF-KOS (SP) DN  65/200             </v>
      </c>
      <c r="G111" s="447"/>
      <c r="H111" s="47">
        <f>OCENA!V104</f>
        <v>3</v>
      </c>
      <c r="I111" s="47" t="str">
        <f>OCENA!P104</f>
        <v>KOS</v>
      </c>
      <c r="J111" s="386"/>
      <c r="K111" s="96">
        <f t="shared" si="1"/>
        <v>0</v>
      </c>
      <c r="L111" s="47" t="str">
        <f>OCENA!O104</f>
        <v>A</v>
      </c>
    </row>
    <row r="112" spans="1:12" x14ac:dyDescent="0.2">
      <c r="A112" s="47">
        <f>OCENA!A105</f>
        <v>104</v>
      </c>
      <c r="B112" s="47">
        <f>OCENA!I105</f>
        <v>3049</v>
      </c>
      <c r="C112" s="447"/>
      <c r="D112" s="47">
        <f>OCENA!G105</f>
        <v>4</v>
      </c>
      <c r="E112" s="47" t="str">
        <f>OCENA!H105</f>
        <v>FAZONSKI KOS DUKTIL S PRIROBNICO</v>
      </c>
      <c r="F112" s="47" t="str">
        <f>OCENA!M105</f>
        <v xml:space="preserve">FF-KOS (SP) DN  65/300             </v>
      </c>
      <c r="G112" s="447"/>
      <c r="H112" s="47">
        <f>OCENA!V105</f>
        <v>3</v>
      </c>
      <c r="I112" s="47" t="str">
        <f>OCENA!P105</f>
        <v>KOS</v>
      </c>
      <c r="J112" s="386"/>
      <c r="K112" s="96">
        <f t="shared" si="1"/>
        <v>0</v>
      </c>
      <c r="L112" s="47" t="str">
        <f>OCENA!O105</f>
        <v>A</v>
      </c>
    </row>
    <row r="113" spans="1:12" x14ac:dyDescent="0.2">
      <c r="A113" s="47">
        <f>OCENA!A106</f>
        <v>105</v>
      </c>
      <c r="B113" s="47">
        <f>OCENA!I106</f>
        <v>2947</v>
      </c>
      <c r="C113" s="447"/>
      <c r="D113" s="47">
        <f>OCENA!G106</f>
        <v>4</v>
      </c>
      <c r="E113" s="47" t="str">
        <f>OCENA!H106</f>
        <v>FAZONSKI KOS DUKTIL S PRIROBNICO</v>
      </c>
      <c r="F113" s="47" t="str">
        <f>OCENA!M106</f>
        <v xml:space="preserve">FF-KOS (SP) DN  65/400             </v>
      </c>
      <c r="G113" s="447"/>
      <c r="H113" s="47">
        <f>OCENA!V106</f>
        <v>3</v>
      </c>
      <c r="I113" s="47" t="str">
        <f>OCENA!P106</f>
        <v>KOS</v>
      </c>
      <c r="J113" s="386"/>
      <c r="K113" s="96">
        <f t="shared" si="1"/>
        <v>0</v>
      </c>
      <c r="L113" s="47" t="str">
        <f>OCENA!O106</f>
        <v>A</v>
      </c>
    </row>
    <row r="114" spans="1:12" x14ac:dyDescent="0.2">
      <c r="A114" s="47">
        <f>OCENA!A107</f>
        <v>106</v>
      </c>
      <c r="B114" s="47">
        <f>OCENA!I107</f>
        <v>3384</v>
      </c>
      <c r="C114" s="447"/>
      <c r="D114" s="47">
        <f>OCENA!G107</f>
        <v>4</v>
      </c>
      <c r="E114" s="47" t="str">
        <f>OCENA!H107</f>
        <v>FAZONSKI KOS DUKTIL S PRIROBNICO</v>
      </c>
      <c r="F114" s="47" t="str">
        <f>OCENA!M107</f>
        <v xml:space="preserve">FF-KOS (SP) DN  65/500             </v>
      </c>
      <c r="G114" s="447"/>
      <c r="H114" s="47">
        <f>OCENA!V107</f>
        <v>3</v>
      </c>
      <c r="I114" s="47" t="str">
        <f>OCENA!P107</f>
        <v>KOS</v>
      </c>
      <c r="J114" s="386"/>
      <c r="K114" s="96">
        <f t="shared" si="1"/>
        <v>0</v>
      </c>
      <c r="L114" s="47" t="str">
        <f>OCENA!O107</f>
        <v>A</v>
      </c>
    </row>
    <row r="115" spans="1:12" x14ac:dyDescent="0.2">
      <c r="A115" s="47">
        <f>OCENA!A108</f>
        <v>107</v>
      </c>
      <c r="B115" s="47">
        <f>OCENA!I108</f>
        <v>2098</v>
      </c>
      <c r="C115" s="447"/>
      <c r="D115" s="47">
        <f>OCENA!G108</f>
        <v>4</v>
      </c>
      <c r="E115" s="47" t="str">
        <f>OCENA!H108</f>
        <v>FAZONSKI KOS DUKTIL S PRIROBNICO</v>
      </c>
      <c r="F115" s="47" t="str">
        <f>OCENA!M108</f>
        <v xml:space="preserve">FF-KOS (SP) DN  65/600             </v>
      </c>
      <c r="G115" s="447"/>
      <c r="H115" s="47">
        <f>OCENA!V108</f>
        <v>3</v>
      </c>
      <c r="I115" s="47" t="str">
        <f>OCENA!P108</f>
        <v>KOS</v>
      </c>
      <c r="J115" s="386"/>
      <c r="K115" s="96">
        <f t="shared" si="1"/>
        <v>0</v>
      </c>
      <c r="L115" s="47" t="str">
        <f>OCENA!O108</f>
        <v>A</v>
      </c>
    </row>
    <row r="116" spans="1:12" x14ac:dyDescent="0.2">
      <c r="A116" s="47">
        <f>OCENA!A109</f>
        <v>108</v>
      </c>
      <c r="B116" s="47">
        <f>OCENA!I109</f>
        <v>4033</v>
      </c>
      <c r="C116" s="447"/>
      <c r="D116" s="47">
        <f>OCENA!G109</f>
        <v>4</v>
      </c>
      <c r="E116" s="47" t="str">
        <f>OCENA!H109</f>
        <v>FAZONSKI KOS DUKTIL S PRIROBNICO</v>
      </c>
      <c r="F116" s="47" t="str">
        <f>OCENA!M109</f>
        <v xml:space="preserve">FF-KOS (SP) DN  65/800             </v>
      </c>
      <c r="G116" s="447"/>
      <c r="H116" s="47">
        <f>OCENA!V109</f>
        <v>3</v>
      </c>
      <c r="I116" s="47" t="str">
        <f>OCENA!P109</f>
        <v>KOS</v>
      </c>
      <c r="J116" s="386"/>
      <c r="K116" s="96">
        <f t="shared" si="1"/>
        <v>0</v>
      </c>
      <c r="L116" s="47" t="str">
        <f>OCENA!O109</f>
        <v>A</v>
      </c>
    </row>
    <row r="117" spans="1:12" x14ac:dyDescent="0.2">
      <c r="A117" s="47">
        <f>OCENA!A110</f>
        <v>109</v>
      </c>
      <c r="B117" s="47">
        <f>OCENA!I110</f>
        <v>4032</v>
      </c>
      <c r="C117" s="447"/>
      <c r="D117" s="47">
        <f>OCENA!G110</f>
        <v>4</v>
      </c>
      <c r="E117" s="47" t="str">
        <f>OCENA!H110</f>
        <v>FAZONSKI KOS DUKTIL S PRIROBNICO</v>
      </c>
      <c r="F117" s="47" t="str">
        <f>OCENA!M110</f>
        <v xml:space="preserve">FF-KOS (SP) DN  65/1000            </v>
      </c>
      <c r="G117" s="447"/>
      <c r="H117" s="47">
        <f>OCENA!V110</f>
        <v>3</v>
      </c>
      <c r="I117" s="47" t="str">
        <f>OCENA!P110</f>
        <v>KOS</v>
      </c>
      <c r="J117" s="386"/>
      <c r="K117" s="96">
        <f t="shared" si="1"/>
        <v>0</v>
      </c>
      <c r="L117" s="47" t="str">
        <f>OCENA!O110</f>
        <v>A</v>
      </c>
    </row>
    <row r="118" spans="1:12" x14ac:dyDescent="0.2">
      <c r="A118" s="47">
        <f>OCENA!A111</f>
        <v>110</v>
      </c>
      <c r="B118" s="47">
        <f>OCENA!I111</f>
        <v>9061</v>
      </c>
      <c r="C118" s="447"/>
      <c r="D118" s="47">
        <f>OCENA!G111</f>
        <v>4</v>
      </c>
      <c r="E118" s="47" t="str">
        <f>OCENA!H111</f>
        <v>FAZONSKI KOS DUKTIL S PRIROBNICO</v>
      </c>
      <c r="F118" s="47" t="str">
        <f>OCENA!M111</f>
        <v xml:space="preserve">FF-KOS (SP) DN  80/100             </v>
      </c>
      <c r="G118" s="447"/>
      <c r="H118" s="47">
        <f>OCENA!V111</f>
        <v>3</v>
      </c>
      <c r="I118" s="47" t="str">
        <f>OCENA!P111</f>
        <v>KOS</v>
      </c>
      <c r="J118" s="386"/>
      <c r="K118" s="96">
        <f t="shared" si="1"/>
        <v>0</v>
      </c>
      <c r="L118" s="47" t="str">
        <f>OCENA!O111</f>
        <v>A</v>
      </c>
    </row>
    <row r="119" spans="1:12" x14ac:dyDescent="0.2">
      <c r="A119" s="47">
        <f>OCENA!A112</f>
        <v>111</v>
      </c>
      <c r="B119" s="47">
        <f>OCENA!I112</f>
        <v>3385</v>
      </c>
      <c r="C119" s="447"/>
      <c r="D119" s="47">
        <f>OCENA!G112</f>
        <v>4</v>
      </c>
      <c r="E119" s="47" t="str">
        <f>OCENA!H112</f>
        <v>FAZONSKI KOS DUKTIL S PRIROBNICO</v>
      </c>
      <c r="F119" s="47" t="str">
        <f>OCENA!M112</f>
        <v xml:space="preserve">FF-KOS (SP) DN  80/200             </v>
      </c>
      <c r="G119" s="447"/>
      <c r="H119" s="47">
        <f>OCENA!V112</f>
        <v>18</v>
      </c>
      <c r="I119" s="47" t="str">
        <f>OCENA!P112</f>
        <v>KOS</v>
      </c>
      <c r="J119" s="386"/>
      <c r="K119" s="96">
        <f t="shared" si="1"/>
        <v>0</v>
      </c>
      <c r="L119" s="47" t="str">
        <f>OCENA!O112</f>
        <v>A</v>
      </c>
    </row>
    <row r="120" spans="1:12" x14ac:dyDescent="0.2">
      <c r="A120" s="47">
        <f>OCENA!A113</f>
        <v>112</v>
      </c>
      <c r="B120" s="47">
        <f>OCENA!I113</f>
        <v>3386</v>
      </c>
      <c r="C120" s="447"/>
      <c r="D120" s="47">
        <f>OCENA!G113</f>
        <v>4</v>
      </c>
      <c r="E120" s="47" t="str">
        <f>OCENA!H113</f>
        <v>FAZONSKI KOS DUKTIL S PRIROBNICO</v>
      </c>
      <c r="F120" s="47" t="str">
        <f>OCENA!M113</f>
        <v xml:space="preserve">FF-KOS (SP) DN  80/300             </v>
      </c>
      <c r="G120" s="447"/>
      <c r="H120" s="47">
        <f>OCENA!V113</f>
        <v>13</v>
      </c>
      <c r="I120" s="47" t="str">
        <f>OCENA!P113</f>
        <v>KOS</v>
      </c>
      <c r="J120" s="386"/>
      <c r="K120" s="96">
        <f t="shared" si="1"/>
        <v>0</v>
      </c>
      <c r="L120" s="47" t="str">
        <f>OCENA!O113</f>
        <v>A</v>
      </c>
    </row>
    <row r="121" spans="1:12" x14ac:dyDescent="0.2">
      <c r="A121" s="47">
        <f>OCENA!A114</f>
        <v>113</v>
      </c>
      <c r="B121" s="47">
        <f>OCENA!I114</f>
        <v>2916</v>
      </c>
      <c r="C121" s="447"/>
      <c r="D121" s="47">
        <f>OCENA!G114</f>
        <v>4</v>
      </c>
      <c r="E121" s="47" t="str">
        <f>OCENA!H114</f>
        <v>FAZONSKI KOS DUKTIL S PRIROBNICO</v>
      </c>
      <c r="F121" s="47" t="str">
        <f>OCENA!M114</f>
        <v xml:space="preserve">FF-KOS (SP) DN  80/400             </v>
      </c>
      <c r="G121" s="447"/>
      <c r="H121" s="47">
        <f>OCENA!V114</f>
        <v>8</v>
      </c>
      <c r="I121" s="47" t="str">
        <f>OCENA!P114</f>
        <v>KOS</v>
      </c>
      <c r="J121" s="386"/>
      <c r="K121" s="96">
        <f t="shared" si="1"/>
        <v>0</v>
      </c>
      <c r="L121" s="47" t="str">
        <f>OCENA!O114</f>
        <v>A</v>
      </c>
    </row>
    <row r="122" spans="1:12" x14ac:dyDescent="0.2">
      <c r="A122" s="47">
        <f>OCENA!A115</f>
        <v>114</v>
      </c>
      <c r="B122" s="47">
        <f>OCENA!I115</f>
        <v>3387</v>
      </c>
      <c r="C122" s="447"/>
      <c r="D122" s="47">
        <f>OCENA!G115</f>
        <v>4</v>
      </c>
      <c r="E122" s="47" t="str">
        <f>OCENA!H115</f>
        <v>FAZONSKI KOS DUKTIL S PRIROBNICO</v>
      </c>
      <c r="F122" s="47" t="str">
        <f>OCENA!M115</f>
        <v xml:space="preserve">FF-KOS (SP) DN  80/500             </v>
      </c>
      <c r="G122" s="447"/>
      <c r="H122" s="47">
        <f>OCENA!V115</f>
        <v>10</v>
      </c>
      <c r="I122" s="47" t="str">
        <f>OCENA!P115</f>
        <v>KOS</v>
      </c>
      <c r="J122" s="386"/>
      <c r="K122" s="96">
        <f t="shared" si="1"/>
        <v>0</v>
      </c>
      <c r="L122" s="47" t="str">
        <f>OCENA!O115</f>
        <v>A</v>
      </c>
    </row>
    <row r="123" spans="1:12" x14ac:dyDescent="0.2">
      <c r="A123" s="47">
        <f>OCENA!A116</f>
        <v>115</v>
      </c>
      <c r="B123" s="47">
        <f>OCENA!I116</f>
        <v>2845</v>
      </c>
      <c r="C123" s="447"/>
      <c r="D123" s="47">
        <f>OCENA!G116</f>
        <v>4</v>
      </c>
      <c r="E123" s="47" t="str">
        <f>OCENA!H116</f>
        <v>FAZONSKI KOS DUKTIL S PRIROBNICO</v>
      </c>
      <c r="F123" s="47" t="str">
        <f>OCENA!M116</f>
        <v xml:space="preserve">FF-KOS (SP) DN  80/600             </v>
      </c>
      <c r="G123" s="447"/>
      <c r="H123" s="47">
        <f>OCENA!V116</f>
        <v>8</v>
      </c>
      <c r="I123" s="47" t="str">
        <f>OCENA!P116</f>
        <v>KOS</v>
      </c>
      <c r="J123" s="386"/>
      <c r="K123" s="96">
        <f t="shared" si="1"/>
        <v>0</v>
      </c>
      <c r="L123" s="47" t="str">
        <f>OCENA!O116</f>
        <v>A</v>
      </c>
    </row>
    <row r="124" spans="1:12" x14ac:dyDescent="0.2">
      <c r="A124" s="47">
        <f>OCENA!A117</f>
        <v>116</v>
      </c>
      <c r="B124" s="47">
        <f>OCENA!I117</f>
        <v>2446</v>
      </c>
      <c r="C124" s="447"/>
      <c r="D124" s="47">
        <f>OCENA!G117</f>
        <v>4</v>
      </c>
      <c r="E124" s="47" t="str">
        <f>OCENA!H117</f>
        <v>FAZONSKI KOS DUKTIL S PRIROBNICO</v>
      </c>
      <c r="F124" s="47" t="str">
        <f>OCENA!M117</f>
        <v xml:space="preserve">FF-KOS (SP) DN  80/700             </v>
      </c>
      <c r="G124" s="447"/>
      <c r="H124" s="47">
        <f>OCENA!V117</f>
        <v>3</v>
      </c>
      <c r="I124" s="47" t="str">
        <f>OCENA!P117</f>
        <v>KOS</v>
      </c>
      <c r="J124" s="386"/>
      <c r="K124" s="96">
        <f t="shared" si="1"/>
        <v>0</v>
      </c>
      <c r="L124" s="47" t="str">
        <f>OCENA!O117</f>
        <v>A</v>
      </c>
    </row>
    <row r="125" spans="1:12" x14ac:dyDescent="0.2">
      <c r="A125" s="47">
        <f>OCENA!A118</f>
        <v>117</v>
      </c>
      <c r="B125" s="47">
        <f>OCENA!I118</f>
        <v>3279</v>
      </c>
      <c r="C125" s="447"/>
      <c r="D125" s="47">
        <f>OCENA!G118</f>
        <v>4</v>
      </c>
      <c r="E125" s="47" t="str">
        <f>OCENA!H118</f>
        <v>FAZONSKI KOS DUKTIL S PRIROBNICO</v>
      </c>
      <c r="F125" s="47" t="str">
        <f>OCENA!M118</f>
        <v xml:space="preserve">FF-KOS (SP) DN 100/400             </v>
      </c>
      <c r="G125" s="447"/>
      <c r="H125" s="47">
        <f>OCENA!V118</f>
        <v>3</v>
      </c>
      <c r="I125" s="47" t="str">
        <f>OCENA!P118</f>
        <v>KOS</v>
      </c>
      <c r="J125" s="386"/>
      <c r="K125" s="96">
        <f t="shared" si="1"/>
        <v>0</v>
      </c>
      <c r="L125" s="47" t="str">
        <f>OCENA!O118</f>
        <v>A</v>
      </c>
    </row>
    <row r="126" spans="1:12" x14ac:dyDescent="0.2">
      <c r="A126" s="47">
        <f>OCENA!A119</f>
        <v>118</v>
      </c>
      <c r="B126" s="47">
        <f>OCENA!I119</f>
        <v>3388</v>
      </c>
      <c r="C126" s="447"/>
      <c r="D126" s="47">
        <f>OCENA!G119</f>
        <v>4</v>
      </c>
      <c r="E126" s="47" t="str">
        <f>OCENA!H119</f>
        <v>FAZONSKI KOS DUKTIL S PRIROBNICO</v>
      </c>
      <c r="F126" s="47" t="str">
        <f>OCENA!M119</f>
        <v xml:space="preserve">FF-KOS (SP) DN  80/800             </v>
      </c>
      <c r="G126" s="447"/>
      <c r="H126" s="47">
        <f>OCENA!V119</f>
        <v>3</v>
      </c>
      <c r="I126" s="47" t="str">
        <f>OCENA!P119</f>
        <v>KOS</v>
      </c>
      <c r="J126" s="386"/>
      <c r="K126" s="96">
        <f t="shared" si="1"/>
        <v>0</v>
      </c>
      <c r="L126" s="47" t="str">
        <f>OCENA!O119</f>
        <v>A</v>
      </c>
    </row>
    <row r="127" spans="1:12" x14ac:dyDescent="0.2">
      <c r="A127" s="47">
        <f>OCENA!A120</f>
        <v>119</v>
      </c>
      <c r="B127" s="47">
        <f>OCENA!I120</f>
        <v>3389</v>
      </c>
      <c r="C127" s="447"/>
      <c r="D127" s="47">
        <f>OCENA!G120</f>
        <v>4</v>
      </c>
      <c r="E127" s="47" t="str">
        <f>OCENA!H120</f>
        <v>FAZONSKI KOS DUKTIL S PRIROBNICO</v>
      </c>
      <c r="F127" s="47" t="str">
        <f>OCENA!M120</f>
        <v xml:space="preserve">FF-KOS (SP) DN  80/1000            </v>
      </c>
      <c r="G127" s="447"/>
      <c r="H127" s="47">
        <f>OCENA!V120</f>
        <v>3</v>
      </c>
      <c r="I127" s="47" t="str">
        <f>OCENA!P120</f>
        <v>KOS</v>
      </c>
      <c r="J127" s="386"/>
      <c r="K127" s="96">
        <f t="shared" si="1"/>
        <v>0</v>
      </c>
      <c r="L127" s="47" t="str">
        <f>OCENA!O120</f>
        <v>A</v>
      </c>
    </row>
    <row r="128" spans="1:12" x14ac:dyDescent="0.2">
      <c r="A128" s="47">
        <f>OCENA!A121</f>
        <v>120</v>
      </c>
      <c r="B128" s="47">
        <f>OCENA!I121</f>
        <v>3390</v>
      </c>
      <c r="C128" s="447"/>
      <c r="D128" s="47">
        <f>OCENA!G121</f>
        <v>4</v>
      </c>
      <c r="E128" s="47" t="str">
        <f>OCENA!H121</f>
        <v>FAZONSKI KOS DUKTIL S PRIROBNICO</v>
      </c>
      <c r="F128" s="47" t="str">
        <f>OCENA!M121</f>
        <v xml:space="preserve">FF-KOS (SP) DN 100/200             </v>
      </c>
      <c r="G128" s="447"/>
      <c r="H128" s="47">
        <f>OCENA!V121</f>
        <v>3</v>
      </c>
      <c r="I128" s="47" t="str">
        <f>OCENA!P121</f>
        <v>KOS</v>
      </c>
      <c r="J128" s="386"/>
      <c r="K128" s="96">
        <f t="shared" si="1"/>
        <v>0</v>
      </c>
      <c r="L128" s="47" t="str">
        <f>OCENA!O121</f>
        <v>A</v>
      </c>
    </row>
    <row r="129" spans="1:12" x14ac:dyDescent="0.2">
      <c r="A129" s="47">
        <f>OCENA!A122</f>
        <v>121</v>
      </c>
      <c r="B129" s="47">
        <f>OCENA!I122</f>
        <v>3270</v>
      </c>
      <c r="C129" s="447"/>
      <c r="D129" s="47">
        <f>OCENA!G122</f>
        <v>4</v>
      </c>
      <c r="E129" s="47" t="str">
        <f>OCENA!H122</f>
        <v>FAZONSKI KOS DUKTIL S PRIROBNICO</v>
      </c>
      <c r="F129" s="47" t="str">
        <f>OCENA!M122</f>
        <v xml:space="preserve">FF-KOS (SP) DN 100/300             </v>
      </c>
      <c r="G129" s="447"/>
      <c r="H129" s="47">
        <f>OCENA!V122</f>
        <v>3</v>
      </c>
      <c r="I129" s="47" t="str">
        <f>OCENA!P122</f>
        <v>KOS</v>
      </c>
      <c r="J129" s="386"/>
      <c r="K129" s="96">
        <f t="shared" si="1"/>
        <v>0</v>
      </c>
      <c r="L129" s="47" t="str">
        <f>OCENA!O122</f>
        <v>A</v>
      </c>
    </row>
    <row r="130" spans="1:12" x14ac:dyDescent="0.2">
      <c r="A130" s="47">
        <f>OCENA!A123</f>
        <v>122</v>
      </c>
      <c r="B130" s="47">
        <f>OCENA!I123</f>
        <v>3391</v>
      </c>
      <c r="C130" s="447"/>
      <c r="D130" s="47">
        <f>OCENA!G123</f>
        <v>4</v>
      </c>
      <c r="E130" s="47" t="str">
        <f>OCENA!H123</f>
        <v>FAZONSKI KOS DUKTIL S PRIROBNICO</v>
      </c>
      <c r="F130" s="47" t="str">
        <f>OCENA!M123</f>
        <v xml:space="preserve">FF-KOS (SP) DN 100/500             </v>
      </c>
      <c r="G130" s="447"/>
      <c r="H130" s="47">
        <f>OCENA!V123</f>
        <v>3</v>
      </c>
      <c r="I130" s="47" t="str">
        <f>OCENA!P123</f>
        <v>KOS</v>
      </c>
      <c r="J130" s="386"/>
      <c r="K130" s="96">
        <f t="shared" si="1"/>
        <v>0</v>
      </c>
      <c r="L130" s="47" t="str">
        <f>OCENA!O123</f>
        <v>A</v>
      </c>
    </row>
    <row r="131" spans="1:12" x14ac:dyDescent="0.2">
      <c r="A131" s="47">
        <f>OCENA!A124</f>
        <v>123</v>
      </c>
      <c r="B131" s="47">
        <f>OCENA!I124</f>
        <v>3272</v>
      </c>
      <c r="C131" s="447"/>
      <c r="D131" s="47">
        <f>OCENA!G124</f>
        <v>4</v>
      </c>
      <c r="E131" s="47" t="str">
        <f>OCENA!H124</f>
        <v>FAZONSKI KOS DUKTIL S PRIROBNICO</v>
      </c>
      <c r="F131" s="47" t="str">
        <f>OCENA!M124</f>
        <v xml:space="preserve">FF-KOS (SP) DN 100/600             </v>
      </c>
      <c r="G131" s="447"/>
      <c r="H131" s="47">
        <f>OCENA!V124</f>
        <v>5</v>
      </c>
      <c r="I131" s="47" t="str">
        <f>OCENA!P124</f>
        <v>KOS</v>
      </c>
      <c r="J131" s="386"/>
      <c r="K131" s="96">
        <f t="shared" si="1"/>
        <v>0</v>
      </c>
      <c r="L131" s="47" t="str">
        <f>OCENA!O124</f>
        <v>A</v>
      </c>
    </row>
    <row r="132" spans="1:12" x14ac:dyDescent="0.2">
      <c r="A132" s="47">
        <f>OCENA!A125</f>
        <v>124</v>
      </c>
      <c r="B132" s="47">
        <f>OCENA!I125</f>
        <v>2725</v>
      </c>
      <c r="C132" s="447"/>
      <c r="D132" s="47">
        <f>OCENA!G125</f>
        <v>4</v>
      </c>
      <c r="E132" s="47" t="str">
        <f>OCENA!H125</f>
        <v>FAZONSKI KOS DUKTIL S PRIROBNICO</v>
      </c>
      <c r="F132" s="47" t="str">
        <f>OCENA!M125</f>
        <v xml:space="preserve">FF-KOS (SP) DN 100/700             </v>
      </c>
      <c r="G132" s="447"/>
      <c r="H132" s="47">
        <f>OCENA!V125</f>
        <v>3</v>
      </c>
      <c r="I132" s="47" t="str">
        <f>OCENA!P125</f>
        <v>KOS</v>
      </c>
      <c r="J132" s="386"/>
      <c r="K132" s="96">
        <f t="shared" si="1"/>
        <v>0</v>
      </c>
      <c r="L132" s="47" t="str">
        <f>OCENA!O125</f>
        <v>A</v>
      </c>
    </row>
    <row r="133" spans="1:12" x14ac:dyDescent="0.2">
      <c r="A133" s="47">
        <f>OCENA!A126</f>
        <v>125</v>
      </c>
      <c r="B133" s="47">
        <f>OCENA!I126</f>
        <v>3392</v>
      </c>
      <c r="C133" s="447"/>
      <c r="D133" s="47">
        <f>OCENA!G126</f>
        <v>4</v>
      </c>
      <c r="E133" s="47" t="str">
        <f>OCENA!H126</f>
        <v>FAZONSKI KOS DUKTIL S PRIROBNICO</v>
      </c>
      <c r="F133" s="47" t="str">
        <f>OCENA!M126</f>
        <v xml:space="preserve">FF-KOS (SP) DN 100/800             </v>
      </c>
      <c r="G133" s="447"/>
      <c r="H133" s="47">
        <f>OCENA!V126</f>
        <v>18</v>
      </c>
      <c r="I133" s="47" t="str">
        <f>OCENA!P126</f>
        <v>KOS</v>
      </c>
      <c r="J133" s="386"/>
      <c r="K133" s="96">
        <f t="shared" si="1"/>
        <v>0</v>
      </c>
      <c r="L133" s="47" t="str">
        <f>OCENA!O126</f>
        <v>A</v>
      </c>
    </row>
    <row r="134" spans="1:12" x14ac:dyDescent="0.2">
      <c r="A134" s="47">
        <f>OCENA!A127</f>
        <v>126</v>
      </c>
      <c r="B134" s="47">
        <f>OCENA!I127</f>
        <v>3393</v>
      </c>
      <c r="C134" s="447"/>
      <c r="D134" s="47">
        <f>OCENA!G127</f>
        <v>4</v>
      </c>
      <c r="E134" s="47" t="str">
        <f>OCENA!H127</f>
        <v>FAZONSKI KOS DUKTIL S PRIROBNICO</v>
      </c>
      <c r="F134" s="47" t="str">
        <f>OCENA!M127</f>
        <v xml:space="preserve">FF-KOS (SP) DN 100/1000            </v>
      </c>
      <c r="G134" s="447"/>
      <c r="H134" s="47">
        <f>OCENA!V127</f>
        <v>5</v>
      </c>
      <c r="I134" s="47" t="str">
        <f>OCENA!P127</f>
        <v>KOS</v>
      </c>
      <c r="J134" s="386"/>
      <c r="K134" s="96">
        <f t="shared" si="1"/>
        <v>0</v>
      </c>
      <c r="L134" s="47" t="str">
        <f>OCENA!O127</f>
        <v>A</v>
      </c>
    </row>
    <row r="135" spans="1:12" x14ac:dyDescent="0.2">
      <c r="A135" s="47">
        <f>OCENA!A128</f>
        <v>127</v>
      </c>
      <c r="B135" s="47">
        <f>OCENA!I128</f>
        <v>3394</v>
      </c>
      <c r="C135" s="447"/>
      <c r="D135" s="47">
        <f>OCENA!G128</f>
        <v>4</v>
      </c>
      <c r="E135" s="47" t="str">
        <f>OCENA!H128</f>
        <v>FAZONSKI KOS DUKTIL S PRIROBNICO</v>
      </c>
      <c r="F135" s="47" t="str">
        <f>OCENA!M128</f>
        <v xml:space="preserve">FF-KOS (SP) DN 125/200             </v>
      </c>
      <c r="G135" s="447"/>
      <c r="H135" s="47">
        <f>OCENA!V128</f>
        <v>5</v>
      </c>
      <c r="I135" s="47" t="str">
        <f>OCENA!P128</f>
        <v>KOS</v>
      </c>
      <c r="J135" s="386"/>
      <c r="K135" s="96">
        <f t="shared" si="1"/>
        <v>0</v>
      </c>
      <c r="L135" s="47" t="str">
        <f>OCENA!O128</f>
        <v>A</v>
      </c>
    </row>
    <row r="136" spans="1:12" x14ac:dyDescent="0.2">
      <c r="A136" s="47">
        <f>OCENA!A129</f>
        <v>128</v>
      </c>
      <c r="B136" s="47">
        <f>OCENA!I129</f>
        <v>4042</v>
      </c>
      <c r="C136" s="447"/>
      <c r="D136" s="47">
        <f>OCENA!G129</f>
        <v>4</v>
      </c>
      <c r="E136" s="47" t="str">
        <f>OCENA!H129</f>
        <v>FAZONSKI KOS DUKTIL S PRIROBNICO</v>
      </c>
      <c r="F136" s="47" t="str">
        <f>OCENA!M129</f>
        <v xml:space="preserve">FF-KOS (SP) DN 125/300             </v>
      </c>
      <c r="G136" s="447"/>
      <c r="H136" s="47">
        <f>OCENA!V129</f>
        <v>5</v>
      </c>
      <c r="I136" s="47" t="str">
        <f>OCENA!P129</f>
        <v>KOS</v>
      </c>
      <c r="J136" s="386"/>
      <c r="K136" s="96">
        <f t="shared" si="1"/>
        <v>0</v>
      </c>
      <c r="L136" s="47" t="str">
        <f>OCENA!O129</f>
        <v>A</v>
      </c>
    </row>
    <row r="137" spans="1:12" x14ac:dyDescent="0.2">
      <c r="A137" s="47">
        <f>OCENA!A130</f>
        <v>129</v>
      </c>
      <c r="B137" s="47">
        <f>OCENA!I130</f>
        <v>3955</v>
      </c>
      <c r="C137" s="447"/>
      <c r="D137" s="47">
        <f>OCENA!G130</f>
        <v>4</v>
      </c>
      <c r="E137" s="47" t="str">
        <f>OCENA!H130</f>
        <v>FAZONSKI KOS DUKTIL S PRIROBNICO</v>
      </c>
      <c r="F137" s="47" t="str">
        <f>OCENA!M130</f>
        <v xml:space="preserve">FF-KOS (SP) DN 125/400             </v>
      </c>
      <c r="G137" s="447"/>
      <c r="H137" s="47">
        <f>OCENA!V130</f>
        <v>5</v>
      </c>
      <c r="I137" s="47" t="str">
        <f>OCENA!P130</f>
        <v>KOS</v>
      </c>
      <c r="J137" s="386"/>
      <c r="K137" s="96">
        <f t="shared" si="1"/>
        <v>0</v>
      </c>
      <c r="L137" s="47" t="str">
        <f>OCENA!O130</f>
        <v>A</v>
      </c>
    </row>
    <row r="138" spans="1:12" x14ac:dyDescent="0.2">
      <c r="A138" s="47">
        <f>OCENA!A131</f>
        <v>130</v>
      </c>
      <c r="B138" s="47">
        <f>OCENA!I131</f>
        <v>3395</v>
      </c>
      <c r="C138" s="447"/>
      <c r="D138" s="47">
        <f>OCENA!G131</f>
        <v>4</v>
      </c>
      <c r="E138" s="47" t="str">
        <f>OCENA!H131</f>
        <v>FAZONSKI KOS DUKTIL S PRIROBNICO</v>
      </c>
      <c r="F138" s="47" t="str">
        <f>OCENA!M131</f>
        <v xml:space="preserve">FF-KOS (SP) DN 125/500             </v>
      </c>
      <c r="G138" s="447"/>
      <c r="H138" s="47">
        <f>OCENA!V131</f>
        <v>5</v>
      </c>
      <c r="I138" s="47" t="str">
        <f>OCENA!P131</f>
        <v>KOS</v>
      </c>
      <c r="J138" s="386"/>
      <c r="K138" s="96">
        <f t="shared" si="1"/>
        <v>0</v>
      </c>
      <c r="L138" s="47" t="str">
        <f>OCENA!O131</f>
        <v>A</v>
      </c>
    </row>
    <row r="139" spans="1:12" x14ac:dyDescent="0.2">
      <c r="A139" s="47">
        <f>OCENA!A132</f>
        <v>131</v>
      </c>
      <c r="B139" s="47">
        <f>OCENA!I132</f>
        <v>3978</v>
      </c>
      <c r="C139" s="447"/>
      <c r="D139" s="47">
        <f>OCENA!G132</f>
        <v>4</v>
      </c>
      <c r="E139" s="47" t="str">
        <f>OCENA!H132</f>
        <v>FAZONSKI KOS DUKTIL S PRIROBNICO</v>
      </c>
      <c r="F139" s="47" t="str">
        <f>OCENA!M132</f>
        <v xml:space="preserve">FF-KOS (SP) DN 125/600             </v>
      </c>
      <c r="G139" s="447"/>
      <c r="H139" s="47">
        <f>OCENA!V132</f>
        <v>3</v>
      </c>
      <c r="I139" s="47" t="str">
        <f>OCENA!P132</f>
        <v>KOS</v>
      </c>
      <c r="J139" s="386"/>
      <c r="K139" s="96">
        <f t="shared" si="1"/>
        <v>0</v>
      </c>
      <c r="L139" s="47" t="str">
        <f>OCENA!O132</f>
        <v>A</v>
      </c>
    </row>
    <row r="140" spans="1:12" x14ac:dyDescent="0.2">
      <c r="A140" s="47">
        <f>OCENA!A133</f>
        <v>132</v>
      </c>
      <c r="B140" s="47">
        <f>OCENA!I133</f>
        <v>3260</v>
      </c>
      <c r="C140" s="447"/>
      <c r="D140" s="47">
        <f>OCENA!G133</f>
        <v>4</v>
      </c>
      <c r="E140" s="47" t="str">
        <f>OCENA!H133</f>
        <v>FAZONSKI KOS DUKTIL S PRIROBNICO</v>
      </c>
      <c r="F140" s="47" t="str">
        <f>OCENA!M133</f>
        <v xml:space="preserve">FF-KOS (SP) DN 125/800             </v>
      </c>
      <c r="G140" s="447"/>
      <c r="H140" s="47">
        <f>OCENA!V133</f>
        <v>13</v>
      </c>
      <c r="I140" s="47" t="str">
        <f>OCENA!P133</f>
        <v>KOS</v>
      </c>
      <c r="J140" s="386"/>
      <c r="K140" s="96">
        <f t="shared" si="1"/>
        <v>0</v>
      </c>
      <c r="L140" s="47" t="str">
        <f>OCENA!O133</f>
        <v>A</v>
      </c>
    </row>
    <row r="141" spans="1:12" x14ac:dyDescent="0.2">
      <c r="A141" s="47">
        <f>OCENA!A134</f>
        <v>133</v>
      </c>
      <c r="B141" s="47">
        <f>OCENA!I134</f>
        <v>3396</v>
      </c>
      <c r="C141" s="447"/>
      <c r="D141" s="47">
        <f>OCENA!G134</f>
        <v>4</v>
      </c>
      <c r="E141" s="47" t="str">
        <f>OCENA!H134</f>
        <v>FAZONSKI KOS DUKTIL S PRIROBNICO</v>
      </c>
      <c r="F141" s="47" t="str">
        <f>OCENA!M134</f>
        <v xml:space="preserve">FF-KOS (SP) DN 125/1000            </v>
      </c>
      <c r="G141" s="447"/>
      <c r="H141" s="47">
        <f>OCENA!V134</f>
        <v>3</v>
      </c>
      <c r="I141" s="47" t="str">
        <f>OCENA!P134</f>
        <v>KOS</v>
      </c>
      <c r="J141" s="386"/>
      <c r="K141" s="96">
        <f t="shared" ref="K141:K204" si="3">H141*J141</f>
        <v>0</v>
      </c>
      <c r="L141" s="47" t="str">
        <f>OCENA!O134</f>
        <v>A</v>
      </c>
    </row>
    <row r="142" spans="1:12" x14ac:dyDescent="0.2">
      <c r="A142" s="47">
        <f>OCENA!A135</f>
        <v>134</v>
      </c>
      <c r="B142" s="47">
        <f>OCENA!I135</f>
        <v>9407</v>
      </c>
      <c r="C142" s="447"/>
      <c r="D142" s="47">
        <f>OCENA!G135</f>
        <v>4</v>
      </c>
      <c r="E142" s="47" t="str">
        <f>OCENA!H135</f>
        <v>FAZONSKI KOS DUKTIL S PRIROBNICO</v>
      </c>
      <c r="F142" s="47" t="str">
        <f>OCENA!M135</f>
        <v xml:space="preserve">FF-KOS (SP) DN 150/200             </v>
      </c>
      <c r="G142" s="447"/>
      <c r="H142" s="47">
        <f>OCENA!V135</f>
        <v>3</v>
      </c>
      <c r="I142" s="47" t="str">
        <f>OCENA!P135</f>
        <v>KOS</v>
      </c>
      <c r="J142" s="386"/>
      <c r="K142" s="96">
        <f t="shared" si="3"/>
        <v>0</v>
      </c>
      <c r="L142" s="47" t="str">
        <f>OCENA!O135</f>
        <v>A</v>
      </c>
    </row>
    <row r="143" spans="1:12" x14ac:dyDescent="0.2">
      <c r="A143" s="47">
        <f>OCENA!A136</f>
        <v>135</v>
      </c>
      <c r="B143" s="47">
        <f>OCENA!I136</f>
        <v>9394</v>
      </c>
      <c r="C143" s="447"/>
      <c r="D143" s="47">
        <f>OCENA!G136</f>
        <v>4</v>
      </c>
      <c r="E143" s="47" t="str">
        <f>OCENA!H136</f>
        <v>FAZONSKI KOS DUKTIL S PRIROBNICO</v>
      </c>
      <c r="F143" s="47" t="str">
        <f>OCENA!M136</f>
        <v xml:space="preserve">FF-KOS (SP) DN 150/300             </v>
      </c>
      <c r="G143" s="447"/>
      <c r="H143" s="47">
        <f>OCENA!V136</f>
        <v>3</v>
      </c>
      <c r="I143" s="47" t="str">
        <f>OCENA!P136</f>
        <v>KOS</v>
      </c>
      <c r="J143" s="386"/>
      <c r="K143" s="96">
        <f t="shared" si="3"/>
        <v>0</v>
      </c>
      <c r="L143" s="47" t="str">
        <f>OCENA!O136</f>
        <v>A</v>
      </c>
    </row>
    <row r="144" spans="1:12" x14ac:dyDescent="0.2">
      <c r="A144" s="47">
        <f>OCENA!A137</f>
        <v>136</v>
      </c>
      <c r="B144" s="47">
        <f>OCENA!I137</f>
        <v>9113</v>
      </c>
      <c r="C144" s="447"/>
      <c r="D144" s="47">
        <f>OCENA!G137</f>
        <v>4</v>
      </c>
      <c r="E144" s="47" t="str">
        <f>OCENA!H137</f>
        <v>FAZONSKI KOS DUKTIL S PRIROBNICO</v>
      </c>
      <c r="F144" s="47" t="str">
        <f>OCENA!M137</f>
        <v xml:space="preserve">FF-KOS (SP) DN 150/400             </v>
      </c>
      <c r="G144" s="447"/>
      <c r="H144" s="47">
        <f>OCENA!V137</f>
        <v>3</v>
      </c>
      <c r="I144" s="47" t="str">
        <f>OCENA!P137</f>
        <v>KOS</v>
      </c>
      <c r="J144" s="386"/>
      <c r="K144" s="96">
        <f t="shared" si="3"/>
        <v>0</v>
      </c>
      <c r="L144" s="47" t="str">
        <f>OCENA!O137</f>
        <v>A</v>
      </c>
    </row>
    <row r="145" spans="1:12" x14ac:dyDescent="0.2">
      <c r="A145" s="47">
        <f>OCENA!A138</f>
        <v>137</v>
      </c>
      <c r="B145" s="47">
        <f>OCENA!I138</f>
        <v>3397</v>
      </c>
      <c r="C145" s="447"/>
      <c r="D145" s="47">
        <f>OCENA!G138</f>
        <v>4</v>
      </c>
      <c r="E145" s="47" t="str">
        <f>OCENA!H138</f>
        <v>FAZONSKI KOS DUKTIL S PRIROBNICO</v>
      </c>
      <c r="F145" s="47" t="str">
        <f>OCENA!M138</f>
        <v xml:space="preserve">FF-KOS (SP) DN 150/500             </v>
      </c>
      <c r="G145" s="447"/>
      <c r="H145" s="47">
        <f>OCENA!V138</f>
        <v>3</v>
      </c>
      <c r="I145" s="47" t="str">
        <f>OCENA!P138</f>
        <v>KOS</v>
      </c>
      <c r="J145" s="386"/>
      <c r="K145" s="96">
        <f t="shared" si="3"/>
        <v>0</v>
      </c>
      <c r="L145" s="47" t="str">
        <f>OCENA!O138</f>
        <v>A</v>
      </c>
    </row>
    <row r="146" spans="1:12" x14ac:dyDescent="0.2">
      <c r="A146" s="47">
        <f>OCENA!A139</f>
        <v>138</v>
      </c>
      <c r="B146" s="47">
        <f>OCENA!I139</f>
        <v>3262</v>
      </c>
      <c r="C146" s="447"/>
      <c r="D146" s="47">
        <f>OCENA!G139</f>
        <v>4</v>
      </c>
      <c r="E146" s="47" t="str">
        <f>OCENA!H139</f>
        <v>FAZONSKI KOS DUKTIL S PRIROBNICO</v>
      </c>
      <c r="F146" s="47" t="str">
        <f>OCENA!M139</f>
        <v xml:space="preserve">FF-KOS (SP) DN 150/600             </v>
      </c>
      <c r="G146" s="447"/>
      <c r="H146" s="47">
        <f>OCENA!V139</f>
        <v>3</v>
      </c>
      <c r="I146" s="47" t="str">
        <f>OCENA!P139</f>
        <v>KOS</v>
      </c>
      <c r="J146" s="386"/>
      <c r="K146" s="96">
        <f t="shared" si="3"/>
        <v>0</v>
      </c>
      <c r="L146" s="47" t="str">
        <f>OCENA!O139</f>
        <v>A</v>
      </c>
    </row>
    <row r="147" spans="1:12" x14ac:dyDescent="0.2">
      <c r="A147" s="47">
        <f>OCENA!A140</f>
        <v>139</v>
      </c>
      <c r="B147" s="47">
        <f>OCENA!I140</f>
        <v>3254</v>
      </c>
      <c r="C147" s="447"/>
      <c r="D147" s="47">
        <f>OCENA!G140</f>
        <v>4</v>
      </c>
      <c r="E147" s="47" t="str">
        <f>OCENA!H140</f>
        <v>FAZONSKI KOS DUKTIL S PRIROBNICO</v>
      </c>
      <c r="F147" s="47" t="str">
        <f>OCENA!M140</f>
        <v xml:space="preserve">FF-KOS (SP) DN 150/800             </v>
      </c>
      <c r="G147" s="447"/>
      <c r="H147" s="47">
        <f>OCENA!V140</f>
        <v>8</v>
      </c>
      <c r="I147" s="47" t="str">
        <f>OCENA!P140</f>
        <v>KOS</v>
      </c>
      <c r="J147" s="386"/>
      <c r="K147" s="96">
        <f t="shared" si="3"/>
        <v>0</v>
      </c>
      <c r="L147" s="47" t="str">
        <f>OCENA!O140</f>
        <v>A</v>
      </c>
    </row>
    <row r="148" spans="1:12" x14ac:dyDescent="0.2">
      <c r="A148" s="47">
        <f>OCENA!A141</f>
        <v>140</v>
      </c>
      <c r="B148" s="47">
        <f>OCENA!I141</f>
        <v>3263</v>
      </c>
      <c r="C148" s="447"/>
      <c r="D148" s="47">
        <f>OCENA!G141</f>
        <v>4</v>
      </c>
      <c r="E148" s="47" t="str">
        <f>OCENA!H141</f>
        <v>FAZONSKI KOS DUKTIL S PRIROBNICO</v>
      </c>
      <c r="F148" s="47" t="str">
        <f>OCENA!M141</f>
        <v xml:space="preserve">FF-KOS (SP) DN 150/1000            </v>
      </c>
      <c r="G148" s="447"/>
      <c r="H148" s="47">
        <f>OCENA!V141</f>
        <v>5</v>
      </c>
      <c r="I148" s="47" t="str">
        <f>OCENA!P141</f>
        <v>KOS</v>
      </c>
      <c r="J148" s="386"/>
      <c r="K148" s="96">
        <f t="shared" si="3"/>
        <v>0</v>
      </c>
      <c r="L148" s="47" t="str">
        <f>OCENA!O141</f>
        <v>A</v>
      </c>
    </row>
    <row r="149" spans="1:12" x14ac:dyDescent="0.2">
      <c r="A149" s="47">
        <f>OCENA!A142</f>
        <v>141</v>
      </c>
      <c r="B149" s="47">
        <f>OCENA!I142</f>
        <v>9395</v>
      </c>
      <c r="C149" s="447"/>
      <c r="D149" s="47">
        <f>OCENA!G142</f>
        <v>4</v>
      </c>
      <c r="E149" s="47" t="str">
        <f>OCENA!H142</f>
        <v>FAZONSKI KOS DUKTIL S PRIROBNICO</v>
      </c>
      <c r="F149" s="47" t="str">
        <f>OCENA!M142</f>
        <v xml:space="preserve">FF-KOS (SP) DN 200/300             </v>
      </c>
      <c r="G149" s="447"/>
      <c r="H149" s="47">
        <f>OCENA!V142</f>
        <v>3</v>
      </c>
      <c r="I149" s="47" t="str">
        <f>OCENA!P142</f>
        <v>KOS</v>
      </c>
      <c r="J149" s="386"/>
      <c r="K149" s="96">
        <f t="shared" si="3"/>
        <v>0</v>
      </c>
      <c r="L149" s="47" t="str">
        <f>OCENA!O142</f>
        <v>A</v>
      </c>
    </row>
    <row r="150" spans="1:12" x14ac:dyDescent="0.2">
      <c r="A150" s="47">
        <f>OCENA!A143</f>
        <v>142</v>
      </c>
      <c r="B150" s="47">
        <f>OCENA!I143</f>
        <v>9230</v>
      </c>
      <c r="C150" s="447"/>
      <c r="D150" s="47">
        <f>OCENA!G143</f>
        <v>4</v>
      </c>
      <c r="E150" s="47" t="str">
        <f>OCENA!H143</f>
        <v>FAZONSKI KOS DUKTIL S PRIROBNICO</v>
      </c>
      <c r="F150" s="47" t="str">
        <f>OCENA!M143</f>
        <v xml:space="preserve">FF-KOS (SP) DN 200/400             </v>
      </c>
      <c r="G150" s="447"/>
      <c r="H150" s="47">
        <f>OCENA!V143</f>
        <v>3</v>
      </c>
      <c r="I150" s="47" t="str">
        <f>OCENA!P143</f>
        <v>KOS</v>
      </c>
      <c r="J150" s="386"/>
      <c r="K150" s="96">
        <f t="shared" si="3"/>
        <v>0</v>
      </c>
      <c r="L150" s="47" t="str">
        <f>OCENA!O143</f>
        <v>A</v>
      </c>
    </row>
    <row r="151" spans="1:12" x14ac:dyDescent="0.2">
      <c r="A151" s="47">
        <f>OCENA!A144</f>
        <v>143</v>
      </c>
      <c r="B151" s="47">
        <f>OCENA!I144</f>
        <v>3402</v>
      </c>
      <c r="C151" s="447"/>
      <c r="D151" s="47">
        <f>OCENA!G144</f>
        <v>4</v>
      </c>
      <c r="E151" s="47" t="str">
        <f>OCENA!H144</f>
        <v>FAZONSKI KOS DUKTIL S PRIROBNICO</v>
      </c>
      <c r="F151" s="47" t="str">
        <f>OCENA!M144</f>
        <v xml:space="preserve">FF-KOS (SP) DN 200/500             </v>
      </c>
      <c r="G151" s="447"/>
      <c r="H151" s="47">
        <f>OCENA!V144</f>
        <v>3</v>
      </c>
      <c r="I151" s="47" t="str">
        <f>OCENA!P144</f>
        <v>KOS</v>
      </c>
      <c r="J151" s="386"/>
      <c r="K151" s="96">
        <f t="shared" si="3"/>
        <v>0</v>
      </c>
      <c r="L151" s="47" t="str">
        <f>OCENA!O144</f>
        <v>A</v>
      </c>
    </row>
    <row r="152" spans="1:12" x14ac:dyDescent="0.2">
      <c r="A152" s="47">
        <f>OCENA!A145</f>
        <v>144</v>
      </c>
      <c r="B152" s="47">
        <f>OCENA!I145</f>
        <v>3401</v>
      </c>
      <c r="C152" s="447"/>
      <c r="D152" s="47">
        <f>OCENA!G145</f>
        <v>4</v>
      </c>
      <c r="E152" s="47" t="str">
        <f>OCENA!H145</f>
        <v>FAZONSKI KOS DUKTIL S PRIROBNICO</v>
      </c>
      <c r="F152" s="47" t="str">
        <f>OCENA!M145</f>
        <v xml:space="preserve">FF-KOS (SP) DN 200/800             </v>
      </c>
      <c r="G152" s="447"/>
      <c r="H152" s="47">
        <f>OCENA!V145</f>
        <v>3</v>
      </c>
      <c r="I152" s="47" t="str">
        <f>OCENA!P145</f>
        <v>KOS</v>
      </c>
      <c r="J152" s="386"/>
      <c r="K152" s="96">
        <f t="shared" si="3"/>
        <v>0</v>
      </c>
      <c r="L152" s="47" t="str">
        <f>OCENA!O145</f>
        <v>A</v>
      </c>
    </row>
    <row r="153" spans="1:12" x14ac:dyDescent="0.2">
      <c r="A153" s="47">
        <f>OCENA!A146</f>
        <v>145</v>
      </c>
      <c r="B153" s="47">
        <f>OCENA!I146</f>
        <v>3882</v>
      </c>
      <c r="C153" s="447"/>
      <c r="D153" s="47">
        <f>OCENA!G146</f>
        <v>4</v>
      </c>
      <c r="E153" s="47" t="str">
        <f>OCENA!H146</f>
        <v>FAZONSKI KOS DUKTIL S PRIROBNICO</v>
      </c>
      <c r="F153" s="47" t="str">
        <f>OCENA!M146</f>
        <v xml:space="preserve">FF-KOS (SP) DN 200/900             </v>
      </c>
      <c r="G153" s="447"/>
      <c r="H153" s="47">
        <f>OCENA!V146</f>
        <v>3</v>
      </c>
      <c r="I153" s="47" t="str">
        <f>OCENA!P146</f>
        <v>KOS</v>
      </c>
      <c r="J153" s="386"/>
      <c r="K153" s="96">
        <f t="shared" si="3"/>
        <v>0</v>
      </c>
      <c r="L153" s="47" t="str">
        <f>OCENA!O146</f>
        <v>A</v>
      </c>
    </row>
    <row r="154" spans="1:12" x14ac:dyDescent="0.2">
      <c r="A154" s="47">
        <f>OCENA!A147</f>
        <v>146</v>
      </c>
      <c r="B154" s="47">
        <f>OCENA!I147</f>
        <v>3399</v>
      </c>
      <c r="C154" s="447"/>
      <c r="D154" s="47">
        <f>OCENA!G147</f>
        <v>4</v>
      </c>
      <c r="E154" s="47" t="str">
        <f>OCENA!H147</f>
        <v>FAZONSKI KOS DUKTIL S PRIROBNICO</v>
      </c>
      <c r="F154" s="47" t="str">
        <f>OCENA!M147</f>
        <v xml:space="preserve">FF-KOS (SP) DN 200/1000            </v>
      </c>
      <c r="G154" s="447"/>
      <c r="H154" s="47">
        <f>OCENA!V147</f>
        <v>3</v>
      </c>
      <c r="I154" s="47" t="str">
        <f>OCENA!P147</f>
        <v>KOS</v>
      </c>
      <c r="J154" s="386"/>
      <c r="K154" s="96">
        <f t="shared" si="3"/>
        <v>0</v>
      </c>
      <c r="L154" s="47" t="str">
        <f>OCENA!O147</f>
        <v>A</v>
      </c>
    </row>
    <row r="155" spans="1:12" x14ac:dyDescent="0.2">
      <c r="A155" s="47">
        <f>OCENA!A148</f>
        <v>147</v>
      </c>
      <c r="B155" s="47">
        <f>OCENA!I148</f>
        <v>9223</v>
      </c>
      <c r="C155" s="447"/>
      <c r="D155" s="47">
        <f>OCENA!G148</f>
        <v>4</v>
      </c>
      <c r="E155" s="47" t="str">
        <f>OCENA!H148</f>
        <v>FAZONSKI KOS DUKTIL S PRIROBNICO</v>
      </c>
      <c r="F155" s="47" t="str">
        <f>OCENA!M148</f>
        <v xml:space="preserve">FF-KOS (SP) DN 250/400             </v>
      </c>
      <c r="G155" s="447"/>
      <c r="H155" s="47">
        <f>OCENA!V148</f>
        <v>3</v>
      </c>
      <c r="I155" s="47" t="str">
        <f>OCENA!P148</f>
        <v>KOS</v>
      </c>
      <c r="J155" s="386"/>
      <c r="K155" s="96">
        <f t="shared" si="3"/>
        <v>0</v>
      </c>
      <c r="L155" s="47" t="str">
        <f>OCENA!O148</f>
        <v>A</v>
      </c>
    </row>
    <row r="156" spans="1:12" x14ac:dyDescent="0.2">
      <c r="A156" s="47">
        <f>OCENA!A149</f>
        <v>148</v>
      </c>
      <c r="B156" s="47">
        <f>OCENA!I149</f>
        <v>9224</v>
      </c>
      <c r="C156" s="447"/>
      <c r="D156" s="47">
        <f>OCENA!G149</f>
        <v>4</v>
      </c>
      <c r="E156" s="47" t="str">
        <f>OCENA!H149</f>
        <v>FAZONSKI KOS DUKTIL S PRIROBNICO</v>
      </c>
      <c r="F156" s="47" t="str">
        <f>OCENA!M149</f>
        <v xml:space="preserve">FF-KOS (SP) DN 250/500             </v>
      </c>
      <c r="G156" s="447"/>
      <c r="H156" s="47">
        <f>OCENA!V149</f>
        <v>3</v>
      </c>
      <c r="I156" s="47" t="str">
        <f>OCENA!P149</f>
        <v>KOS</v>
      </c>
      <c r="J156" s="386"/>
      <c r="K156" s="96">
        <f t="shared" si="3"/>
        <v>0</v>
      </c>
      <c r="L156" s="47" t="str">
        <f>OCENA!O149</f>
        <v>A</v>
      </c>
    </row>
    <row r="157" spans="1:12" x14ac:dyDescent="0.2">
      <c r="A157" s="47">
        <f>OCENA!A150</f>
        <v>149</v>
      </c>
      <c r="B157" s="47">
        <f>OCENA!I150</f>
        <v>3400</v>
      </c>
      <c r="C157" s="447"/>
      <c r="D157" s="47">
        <f>OCENA!G150</f>
        <v>4</v>
      </c>
      <c r="E157" s="47" t="str">
        <f>OCENA!H150</f>
        <v>FAZONSKI KOS DUKTIL S PRIROBNICO</v>
      </c>
      <c r="F157" s="47" t="str">
        <f>OCENA!M150</f>
        <v xml:space="preserve">FF-KOS (SP) DN 250/600             </v>
      </c>
      <c r="G157" s="447"/>
      <c r="H157" s="47">
        <f>OCENA!V150</f>
        <v>3</v>
      </c>
      <c r="I157" s="47" t="str">
        <f>OCENA!P150</f>
        <v>KOS</v>
      </c>
      <c r="J157" s="386"/>
      <c r="K157" s="96">
        <f t="shared" si="3"/>
        <v>0</v>
      </c>
      <c r="L157" s="47" t="str">
        <f>OCENA!O150</f>
        <v>A</v>
      </c>
    </row>
    <row r="158" spans="1:12" x14ac:dyDescent="0.2">
      <c r="A158" s="47">
        <f>OCENA!A151</f>
        <v>150</v>
      </c>
      <c r="B158" s="47">
        <f>OCENA!I151</f>
        <v>9225</v>
      </c>
      <c r="C158" s="447"/>
      <c r="D158" s="47">
        <f>OCENA!G151</f>
        <v>4</v>
      </c>
      <c r="E158" s="47" t="str">
        <f>OCENA!H151</f>
        <v>FAZONSKI KOS DUKTIL S PRIROBNICO</v>
      </c>
      <c r="F158" s="47" t="str">
        <f>OCENA!M151</f>
        <v xml:space="preserve">FF-KOS (SP) DN 250/800             </v>
      </c>
      <c r="G158" s="447"/>
      <c r="H158" s="47">
        <f>OCENA!V151</f>
        <v>3</v>
      </c>
      <c r="I158" s="47" t="str">
        <f>OCENA!P151</f>
        <v>KOS</v>
      </c>
      <c r="J158" s="386"/>
      <c r="K158" s="96">
        <f t="shared" si="3"/>
        <v>0</v>
      </c>
      <c r="L158" s="47" t="str">
        <f>OCENA!O151</f>
        <v>A</v>
      </c>
    </row>
    <row r="159" spans="1:12" x14ac:dyDescent="0.2">
      <c r="A159" s="47">
        <f>OCENA!A152</f>
        <v>151</v>
      </c>
      <c r="B159" s="47">
        <f>OCENA!I152</f>
        <v>3398</v>
      </c>
      <c r="C159" s="447"/>
      <c r="D159" s="47">
        <f>OCENA!G152</f>
        <v>4</v>
      </c>
      <c r="E159" s="47" t="str">
        <f>OCENA!H152</f>
        <v>FAZONSKI KOS DUKTIL S PRIROBNICO</v>
      </c>
      <c r="F159" s="47" t="str">
        <f>OCENA!M152</f>
        <v xml:space="preserve">FF-KOS (SP) DN 250/1000            </v>
      </c>
      <c r="G159" s="447"/>
      <c r="H159" s="47">
        <f>OCENA!V152</f>
        <v>5</v>
      </c>
      <c r="I159" s="47" t="str">
        <f>OCENA!P152</f>
        <v>KOS</v>
      </c>
      <c r="J159" s="386"/>
      <c r="K159" s="96">
        <f t="shared" si="3"/>
        <v>0</v>
      </c>
      <c r="L159" s="47" t="str">
        <f>OCENA!O152</f>
        <v>A</v>
      </c>
    </row>
    <row r="160" spans="1:12" x14ac:dyDescent="0.2">
      <c r="A160" s="47">
        <f>OCENA!A153</f>
        <v>152</v>
      </c>
      <c r="B160" s="47">
        <f>OCENA!I153</f>
        <v>3403</v>
      </c>
      <c r="C160" s="447"/>
      <c r="D160" s="47">
        <f>OCENA!G153</f>
        <v>4</v>
      </c>
      <c r="E160" s="47" t="str">
        <f>OCENA!H153</f>
        <v>FAZONSKI KOS DUKTIL S PRIROBNICO</v>
      </c>
      <c r="F160" s="47" t="str">
        <f>OCENA!M153</f>
        <v>FF-KOS (SP) DN 300/500</v>
      </c>
      <c r="G160" s="447"/>
      <c r="H160" s="47">
        <f>OCENA!V153</f>
        <v>3</v>
      </c>
      <c r="I160" s="47" t="str">
        <f>OCENA!P153</f>
        <v>KOS</v>
      </c>
      <c r="J160" s="386"/>
      <c r="K160" s="96">
        <f t="shared" si="3"/>
        <v>0</v>
      </c>
      <c r="L160" s="47" t="str">
        <f>OCENA!O153</f>
        <v>A</v>
      </c>
    </row>
    <row r="161" spans="1:12" x14ac:dyDescent="0.2">
      <c r="A161" s="47">
        <f>OCENA!A154</f>
        <v>153</v>
      </c>
      <c r="B161" s="47">
        <f>OCENA!I154</f>
        <v>9152</v>
      </c>
      <c r="C161" s="447"/>
      <c r="D161" s="47">
        <f>OCENA!G154</f>
        <v>4</v>
      </c>
      <c r="E161" s="47" t="str">
        <f>OCENA!H154</f>
        <v>FAZONSKI KOS DUKTIL S PRIROBNICO</v>
      </c>
      <c r="F161" s="47" t="str">
        <f>OCENA!M154</f>
        <v xml:space="preserve">FF-KOS (SP) DN 300/800             </v>
      </c>
      <c r="G161" s="447"/>
      <c r="H161" s="47">
        <f>OCENA!V154</f>
        <v>3</v>
      </c>
      <c r="I161" s="47" t="str">
        <f>OCENA!P154</f>
        <v>KOS</v>
      </c>
      <c r="J161" s="386"/>
      <c r="K161" s="96">
        <f t="shared" si="3"/>
        <v>0</v>
      </c>
      <c r="L161" s="47" t="str">
        <f>OCENA!O154</f>
        <v>A</v>
      </c>
    </row>
    <row r="162" spans="1:12" x14ac:dyDescent="0.2">
      <c r="A162" s="47">
        <f>OCENA!A155</f>
        <v>154</v>
      </c>
      <c r="B162" s="47">
        <f>OCENA!I155</f>
        <v>9156</v>
      </c>
      <c r="C162" s="447"/>
      <c r="D162" s="47">
        <f>OCENA!G155</f>
        <v>4</v>
      </c>
      <c r="E162" s="47" t="str">
        <f>OCENA!H155</f>
        <v>FAZONSKI KOS DUKTIL S PRIROBNICO</v>
      </c>
      <c r="F162" s="47" t="str">
        <f>OCENA!M155</f>
        <v xml:space="preserve">FF-KOS (SP) DN 300/1000            </v>
      </c>
      <c r="G162" s="447"/>
      <c r="H162" s="47">
        <f>OCENA!V155</f>
        <v>3</v>
      </c>
      <c r="I162" s="47" t="str">
        <f>OCENA!P155</f>
        <v>KOS</v>
      </c>
      <c r="J162" s="386"/>
      <c r="K162" s="96">
        <f t="shared" si="3"/>
        <v>0</v>
      </c>
      <c r="L162" s="47" t="str">
        <f>OCENA!O155</f>
        <v>A</v>
      </c>
    </row>
    <row r="163" spans="1:12" x14ac:dyDescent="0.2">
      <c r="A163" s="47">
        <f>OCENA!A156</f>
        <v>155</v>
      </c>
      <c r="B163" s="47">
        <f>OCENA!I156</f>
        <v>9381</v>
      </c>
      <c r="C163" s="447"/>
      <c r="D163" s="47">
        <f>OCENA!G156</f>
        <v>4</v>
      </c>
      <c r="E163" s="47" t="str">
        <f>OCENA!H156</f>
        <v>FAZONSKI KOS DUKTIL S PRIROBNICO</v>
      </c>
      <c r="F163" s="47" t="str">
        <f>OCENA!M156</f>
        <v xml:space="preserve">FF-KOS (SP) DN  400/500            </v>
      </c>
      <c r="G163" s="447"/>
      <c r="H163" s="47">
        <f>OCENA!V156</f>
        <v>3</v>
      </c>
      <c r="I163" s="47" t="str">
        <f>OCENA!P156</f>
        <v>KOS</v>
      </c>
      <c r="J163" s="386"/>
      <c r="K163" s="96">
        <f t="shared" si="3"/>
        <v>0</v>
      </c>
      <c r="L163" s="47" t="str">
        <f>OCENA!O156</f>
        <v>A</v>
      </c>
    </row>
    <row r="164" spans="1:12" x14ac:dyDescent="0.2">
      <c r="A164" s="47">
        <f>OCENA!A157</f>
        <v>156</v>
      </c>
      <c r="B164" s="47">
        <f>OCENA!I157</f>
        <v>9143</v>
      </c>
      <c r="C164" s="447"/>
      <c r="D164" s="47">
        <f>OCENA!G157</f>
        <v>4</v>
      </c>
      <c r="E164" s="47" t="str">
        <f>OCENA!H157</f>
        <v>FAZONSKI KOS DUKTIL S PRIROBNICO</v>
      </c>
      <c r="F164" s="47" t="str">
        <f>OCENA!M157</f>
        <v xml:space="preserve">FF-KOS (SP) DN  400/800            </v>
      </c>
      <c r="G164" s="447"/>
      <c r="H164" s="47">
        <f>OCENA!V157</f>
        <v>3</v>
      </c>
      <c r="I164" s="47" t="str">
        <f>OCENA!P157</f>
        <v>KOS</v>
      </c>
      <c r="J164" s="386"/>
      <c r="K164" s="96">
        <f t="shared" si="3"/>
        <v>0</v>
      </c>
      <c r="L164" s="47" t="str">
        <f>OCENA!O157</f>
        <v>A</v>
      </c>
    </row>
    <row r="165" spans="1:12" x14ac:dyDescent="0.2">
      <c r="A165" s="47">
        <f>OCENA!A158</f>
        <v>157</v>
      </c>
      <c r="B165" s="47">
        <f>OCENA!I158</f>
        <v>9144</v>
      </c>
      <c r="C165" s="447"/>
      <c r="D165" s="47">
        <f>OCENA!G158</f>
        <v>4</v>
      </c>
      <c r="E165" s="47" t="str">
        <f>OCENA!H158</f>
        <v>FAZONSKI KOS DUKTIL S PRIROBNICO</v>
      </c>
      <c r="F165" s="47" t="str">
        <f>OCENA!M158</f>
        <v xml:space="preserve">FF-KOS (SP) DN  400/1000           </v>
      </c>
      <c r="G165" s="447"/>
      <c r="H165" s="47">
        <f>OCENA!V158</f>
        <v>3</v>
      </c>
      <c r="I165" s="47" t="str">
        <f>OCENA!P158</f>
        <v>KOS</v>
      </c>
      <c r="J165" s="386"/>
      <c r="K165" s="96">
        <f t="shared" si="3"/>
        <v>0</v>
      </c>
      <c r="L165" s="47" t="str">
        <f>OCENA!O158</f>
        <v>A</v>
      </c>
    </row>
    <row r="166" spans="1:12" x14ac:dyDescent="0.2">
      <c r="A166" s="47">
        <f>OCENA!A159</f>
        <v>158</v>
      </c>
      <c r="B166" s="47">
        <f>OCENA!I159</f>
        <v>3405</v>
      </c>
      <c r="C166" s="447"/>
      <c r="D166" s="47">
        <f>OCENA!G159</f>
        <v>4</v>
      </c>
      <c r="E166" s="47" t="str">
        <f>OCENA!H159</f>
        <v>FAZONSKI KOS DUKTIL S PRIROBNICO</v>
      </c>
      <c r="F166" s="47" t="str">
        <f>OCENA!M159</f>
        <v xml:space="preserve">FF-KOS (SP) DN 500/800             </v>
      </c>
      <c r="G166" s="447"/>
      <c r="H166" s="47">
        <f>OCENA!V159</f>
        <v>3</v>
      </c>
      <c r="I166" s="47" t="str">
        <f>OCENA!P159</f>
        <v>KOS</v>
      </c>
      <c r="J166" s="386"/>
      <c r="K166" s="96">
        <f t="shared" si="3"/>
        <v>0</v>
      </c>
      <c r="L166" s="47" t="str">
        <f>OCENA!O159</f>
        <v>A</v>
      </c>
    </row>
    <row r="167" spans="1:12" x14ac:dyDescent="0.2">
      <c r="A167" s="47">
        <f>OCENA!A160</f>
        <v>159</v>
      </c>
      <c r="B167" s="47">
        <f>OCENA!I160</f>
        <v>3300</v>
      </c>
      <c r="C167" s="447"/>
      <c r="D167" s="47">
        <f>OCENA!G160</f>
        <v>4</v>
      </c>
      <c r="E167" s="47" t="str">
        <f>OCENA!H160</f>
        <v>FAZONSKI KOS DUKTIL S PRIROBNICO</v>
      </c>
      <c r="F167" s="47" t="str">
        <f>OCENA!M160</f>
        <v xml:space="preserve">FFR-KOS (RP)L 200 DN  65/50        </v>
      </c>
      <c r="G167" s="447"/>
      <c r="H167" s="47">
        <f>OCENA!V160</f>
        <v>3</v>
      </c>
      <c r="I167" s="47" t="str">
        <f>OCENA!P160</f>
        <v>KOS</v>
      </c>
      <c r="J167" s="386"/>
      <c r="K167" s="96">
        <f t="shared" si="3"/>
        <v>0</v>
      </c>
      <c r="L167" s="47" t="str">
        <f>OCENA!O160</f>
        <v>A</v>
      </c>
    </row>
    <row r="168" spans="1:12" x14ac:dyDescent="0.2">
      <c r="A168" s="47">
        <f>OCENA!A161</f>
        <v>160</v>
      </c>
      <c r="B168" s="47">
        <f>OCENA!I161</f>
        <v>3301</v>
      </c>
      <c r="C168" s="447"/>
      <c r="D168" s="47">
        <f>OCENA!G161</f>
        <v>4</v>
      </c>
      <c r="E168" s="47" t="str">
        <f>OCENA!H161</f>
        <v>FAZONSKI KOS DUKTIL S PRIROBNICO</v>
      </c>
      <c r="F168" s="47" t="str">
        <f>OCENA!M161</f>
        <v xml:space="preserve">FFR-KOS (RP)L 200 DN  80/50        </v>
      </c>
      <c r="G168" s="447"/>
      <c r="H168" s="47">
        <f>OCENA!V161</f>
        <v>8</v>
      </c>
      <c r="I168" s="47" t="str">
        <f>OCENA!P161</f>
        <v>KOS</v>
      </c>
      <c r="J168" s="386"/>
      <c r="K168" s="96">
        <f t="shared" si="3"/>
        <v>0</v>
      </c>
      <c r="L168" s="47" t="str">
        <f>OCENA!O161</f>
        <v>A</v>
      </c>
    </row>
    <row r="169" spans="1:12" x14ac:dyDescent="0.2">
      <c r="A169" s="47">
        <f>OCENA!A162</f>
        <v>161</v>
      </c>
      <c r="B169" s="47">
        <f>OCENA!I162</f>
        <v>3302</v>
      </c>
      <c r="C169" s="447"/>
      <c r="D169" s="47">
        <f>OCENA!G162</f>
        <v>4</v>
      </c>
      <c r="E169" s="47" t="str">
        <f>OCENA!H162</f>
        <v>FAZONSKI KOS DUKTIL S PRIROBNICO</v>
      </c>
      <c r="F169" s="47" t="str">
        <f>OCENA!M162</f>
        <v xml:space="preserve">FFR-KOS (RP)L 200 DN  80/65        </v>
      </c>
      <c r="G169" s="447"/>
      <c r="H169" s="47">
        <f>OCENA!V162</f>
        <v>5</v>
      </c>
      <c r="I169" s="47" t="str">
        <f>OCENA!P162</f>
        <v>KOS</v>
      </c>
      <c r="J169" s="386"/>
      <c r="K169" s="96">
        <f t="shared" si="3"/>
        <v>0</v>
      </c>
      <c r="L169" s="47" t="str">
        <f>OCENA!O162</f>
        <v>A</v>
      </c>
    </row>
    <row r="170" spans="1:12" x14ac:dyDescent="0.2">
      <c r="A170" s="47">
        <f>OCENA!A163</f>
        <v>162</v>
      </c>
      <c r="B170" s="47">
        <f>OCENA!I163</f>
        <v>3303</v>
      </c>
      <c r="C170" s="447"/>
      <c r="D170" s="47">
        <f>OCENA!G163</f>
        <v>4</v>
      </c>
      <c r="E170" s="47" t="str">
        <f>OCENA!H163</f>
        <v>FAZONSKI KOS DUKTIL S PRIROBNICO</v>
      </c>
      <c r="F170" s="47" t="str">
        <f>OCENA!M163</f>
        <v xml:space="preserve">FFR-KOS (RP)L 200 DN 100/50        </v>
      </c>
      <c r="G170" s="447"/>
      <c r="H170" s="47">
        <f>OCENA!V163</f>
        <v>3</v>
      </c>
      <c r="I170" s="47" t="str">
        <f>OCENA!P163</f>
        <v>KOS</v>
      </c>
      <c r="J170" s="386"/>
      <c r="K170" s="96">
        <f t="shared" si="3"/>
        <v>0</v>
      </c>
      <c r="L170" s="47" t="str">
        <f>OCENA!O163</f>
        <v>A</v>
      </c>
    </row>
    <row r="171" spans="1:12" x14ac:dyDescent="0.2">
      <c r="A171" s="47">
        <f>OCENA!A164</f>
        <v>163</v>
      </c>
      <c r="B171" s="47">
        <f>OCENA!I164</f>
        <v>3304</v>
      </c>
      <c r="C171" s="447"/>
      <c r="D171" s="47">
        <f>OCENA!G164</f>
        <v>4</v>
      </c>
      <c r="E171" s="47" t="str">
        <f>OCENA!H164</f>
        <v>FAZONSKI KOS DUKTIL S PRIROBNICO</v>
      </c>
      <c r="F171" s="47" t="str">
        <f>OCENA!M164</f>
        <v xml:space="preserve">FFR-KOS (RP)L 200 DN 100/65        </v>
      </c>
      <c r="G171" s="447"/>
      <c r="H171" s="47">
        <f>OCENA!V164</f>
        <v>3</v>
      </c>
      <c r="I171" s="47" t="str">
        <f>OCENA!P164</f>
        <v>KOS</v>
      </c>
      <c r="J171" s="386"/>
      <c r="K171" s="96">
        <f t="shared" si="3"/>
        <v>0</v>
      </c>
      <c r="L171" s="47" t="str">
        <f>OCENA!O164</f>
        <v>A</v>
      </c>
    </row>
    <row r="172" spans="1:12" x14ac:dyDescent="0.2">
      <c r="A172" s="47">
        <f>OCENA!A165</f>
        <v>164</v>
      </c>
      <c r="B172" s="47">
        <f>OCENA!I165</f>
        <v>3305</v>
      </c>
      <c r="C172" s="447"/>
      <c r="D172" s="47">
        <f>OCENA!G165</f>
        <v>4</v>
      </c>
      <c r="E172" s="47" t="str">
        <f>OCENA!H165</f>
        <v>FAZONSKI KOS DUKTIL S PRIROBNICO</v>
      </c>
      <c r="F172" s="47" t="str">
        <f>OCENA!M165</f>
        <v xml:space="preserve">FFR-KOS (RP)L 200 DN 100/80        </v>
      </c>
      <c r="G172" s="447"/>
      <c r="H172" s="47">
        <f>OCENA!V165</f>
        <v>8</v>
      </c>
      <c r="I172" s="47" t="str">
        <f>OCENA!P165</f>
        <v>KOS</v>
      </c>
      <c r="J172" s="386"/>
      <c r="K172" s="96">
        <f t="shared" si="3"/>
        <v>0</v>
      </c>
      <c r="L172" s="47" t="str">
        <f>OCENA!O165</f>
        <v>A</v>
      </c>
    </row>
    <row r="173" spans="1:12" x14ac:dyDescent="0.2">
      <c r="A173" s="47">
        <f>OCENA!A166</f>
        <v>165</v>
      </c>
      <c r="B173" s="47">
        <f>OCENA!I166</f>
        <v>2603</v>
      </c>
      <c r="C173" s="447"/>
      <c r="D173" s="47">
        <f>OCENA!G166</f>
        <v>4</v>
      </c>
      <c r="E173" s="47" t="str">
        <f>OCENA!H166</f>
        <v>FAZONSKI KOS DUKTIL S PRIROBNICO</v>
      </c>
      <c r="F173" s="47" t="str">
        <f>OCENA!M166</f>
        <v xml:space="preserve">FFR-KOS (RP)L 200 DN 125/ 50       </v>
      </c>
      <c r="G173" s="447"/>
      <c r="H173" s="47">
        <f>OCENA!V166</f>
        <v>3</v>
      </c>
      <c r="I173" s="47" t="str">
        <f>OCENA!P166</f>
        <v>KOS</v>
      </c>
      <c r="J173" s="386"/>
      <c r="K173" s="96">
        <f t="shared" si="3"/>
        <v>0</v>
      </c>
      <c r="L173" s="47" t="str">
        <f>OCENA!O166</f>
        <v>A</v>
      </c>
    </row>
    <row r="174" spans="1:12" x14ac:dyDescent="0.2">
      <c r="A174" s="47">
        <f>OCENA!A167</f>
        <v>166</v>
      </c>
      <c r="B174" s="47">
        <f>OCENA!I167</f>
        <v>3306</v>
      </c>
      <c r="C174" s="447"/>
      <c r="D174" s="47">
        <f>OCENA!G167</f>
        <v>4</v>
      </c>
      <c r="E174" s="47" t="str">
        <f>OCENA!H167</f>
        <v>FAZONSKI KOS DUKTIL S PRIROBNICO</v>
      </c>
      <c r="F174" s="47" t="str">
        <f>OCENA!M167</f>
        <v xml:space="preserve">FFR-KOS (RP)L 200 DN 125/ 80       </v>
      </c>
      <c r="G174" s="447"/>
      <c r="H174" s="47">
        <f>OCENA!V167</f>
        <v>3</v>
      </c>
      <c r="I174" s="47" t="str">
        <f>OCENA!P167</f>
        <v>KOS</v>
      </c>
      <c r="J174" s="386"/>
      <c r="K174" s="96">
        <f t="shared" si="3"/>
        <v>0</v>
      </c>
      <c r="L174" s="47" t="str">
        <f>OCENA!O167</f>
        <v>A</v>
      </c>
    </row>
    <row r="175" spans="1:12" x14ac:dyDescent="0.2">
      <c r="A175" s="47">
        <f>OCENA!A168</f>
        <v>167</v>
      </c>
      <c r="B175" s="47">
        <f>OCENA!I168</f>
        <v>3307</v>
      </c>
      <c r="C175" s="447"/>
      <c r="D175" s="47">
        <f>OCENA!G168</f>
        <v>4</v>
      </c>
      <c r="E175" s="47" t="str">
        <f>OCENA!H168</f>
        <v>FAZONSKI KOS DUKTIL S PRIROBNICO</v>
      </c>
      <c r="F175" s="47" t="str">
        <f>OCENA!M168</f>
        <v xml:space="preserve">FFR-KOS (RP)L 200 DN 125/100       </v>
      </c>
      <c r="G175" s="447"/>
      <c r="H175" s="47">
        <f>OCENA!V168</f>
        <v>3</v>
      </c>
      <c r="I175" s="47" t="str">
        <f>OCENA!P168</f>
        <v>KOS</v>
      </c>
      <c r="J175" s="386"/>
      <c r="K175" s="96">
        <f t="shared" si="3"/>
        <v>0</v>
      </c>
      <c r="L175" s="47" t="str">
        <f>OCENA!O168</f>
        <v>A</v>
      </c>
    </row>
    <row r="176" spans="1:12" x14ac:dyDescent="0.2">
      <c r="A176" s="47">
        <f>OCENA!A169</f>
        <v>168</v>
      </c>
      <c r="B176" s="47">
        <f>OCENA!I169</f>
        <v>9333</v>
      </c>
      <c r="C176" s="447"/>
      <c r="D176" s="47">
        <f>OCENA!G169</f>
        <v>4</v>
      </c>
      <c r="E176" s="47" t="str">
        <f>OCENA!H169</f>
        <v>FAZONSKI KOS DUKTIL S PRIROBNICO</v>
      </c>
      <c r="F176" s="47" t="str">
        <f>OCENA!M169</f>
        <v xml:space="preserve">FFR-KOS (RP)L 200 DN 150/ 50       </v>
      </c>
      <c r="G176" s="447"/>
      <c r="H176" s="47">
        <f>OCENA!V169</f>
        <v>3</v>
      </c>
      <c r="I176" s="47" t="str">
        <f>OCENA!P169</f>
        <v>KOS</v>
      </c>
      <c r="J176" s="386"/>
      <c r="K176" s="96">
        <f t="shared" si="3"/>
        <v>0</v>
      </c>
      <c r="L176" s="47" t="str">
        <f>OCENA!O169</f>
        <v>A</v>
      </c>
    </row>
    <row r="177" spans="1:12" x14ac:dyDescent="0.2">
      <c r="A177" s="47">
        <f>OCENA!A170</f>
        <v>169</v>
      </c>
      <c r="B177" s="47">
        <f>OCENA!I170</f>
        <v>3278</v>
      </c>
      <c r="C177" s="447"/>
      <c r="D177" s="47">
        <f>OCENA!G170</f>
        <v>4</v>
      </c>
      <c r="E177" s="47" t="str">
        <f>OCENA!H170</f>
        <v>FAZONSKI KOS DUKTIL S PRIROBNICO</v>
      </c>
      <c r="F177" s="47" t="str">
        <f>OCENA!M170</f>
        <v xml:space="preserve">FFR-KOS (RP)L 200 DN 150/ 80       </v>
      </c>
      <c r="G177" s="447"/>
      <c r="H177" s="47">
        <f>OCENA!V170</f>
        <v>3</v>
      </c>
      <c r="I177" s="47" t="str">
        <f>OCENA!P170</f>
        <v>KOS</v>
      </c>
      <c r="J177" s="386"/>
      <c r="K177" s="96">
        <f t="shared" si="3"/>
        <v>0</v>
      </c>
      <c r="L177" s="47" t="str">
        <f>OCENA!O170</f>
        <v>A</v>
      </c>
    </row>
    <row r="178" spans="1:12" x14ac:dyDescent="0.2">
      <c r="A178" s="47">
        <f>OCENA!A171</f>
        <v>170</v>
      </c>
      <c r="B178" s="47">
        <f>OCENA!I171</f>
        <v>3309</v>
      </c>
      <c r="C178" s="447"/>
      <c r="D178" s="47">
        <f>OCENA!G171</f>
        <v>4</v>
      </c>
      <c r="E178" s="47" t="str">
        <f>OCENA!H171</f>
        <v>FAZONSKI KOS DUKTIL S PRIROBNICO</v>
      </c>
      <c r="F178" s="47" t="str">
        <f>OCENA!M171</f>
        <v xml:space="preserve">FFR-KOS (RP)L 200 DN 150/125       </v>
      </c>
      <c r="G178" s="447"/>
      <c r="H178" s="47">
        <f>OCENA!V171</f>
        <v>5</v>
      </c>
      <c r="I178" s="47" t="str">
        <f>OCENA!P171</f>
        <v>KOS</v>
      </c>
      <c r="J178" s="386"/>
      <c r="K178" s="96">
        <f t="shared" si="3"/>
        <v>0</v>
      </c>
      <c r="L178" s="47" t="str">
        <f>OCENA!O171</f>
        <v>A</v>
      </c>
    </row>
    <row r="179" spans="1:12" x14ac:dyDescent="0.2">
      <c r="A179" s="47">
        <f>OCENA!A172</f>
        <v>171</v>
      </c>
      <c r="B179" s="47">
        <f>OCENA!I172</f>
        <v>3047</v>
      </c>
      <c r="C179" s="447"/>
      <c r="D179" s="47">
        <f>OCENA!G172</f>
        <v>4</v>
      </c>
      <c r="E179" s="47" t="str">
        <f>OCENA!H172</f>
        <v>FAZONSKI KOS DUKTIL S PRIROBNICO</v>
      </c>
      <c r="F179" s="47" t="str">
        <f>OCENA!M172</f>
        <v xml:space="preserve">FFR-KOS (RP)L 300 DN 200/ 80       </v>
      </c>
      <c r="G179" s="447"/>
      <c r="H179" s="47">
        <f>OCENA!V172</f>
        <v>3</v>
      </c>
      <c r="I179" s="47" t="str">
        <f>OCENA!P172</f>
        <v>KOS</v>
      </c>
      <c r="J179" s="386"/>
      <c r="K179" s="96">
        <f t="shared" si="3"/>
        <v>0</v>
      </c>
      <c r="L179" s="47" t="str">
        <f>OCENA!O172</f>
        <v>A</v>
      </c>
    </row>
    <row r="180" spans="1:12" x14ac:dyDescent="0.2">
      <c r="A180" s="47">
        <f>OCENA!A173</f>
        <v>172</v>
      </c>
      <c r="B180" s="47">
        <f>OCENA!I173</f>
        <v>9076</v>
      </c>
      <c r="C180" s="447"/>
      <c r="D180" s="47">
        <f>OCENA!G173</f>
        <v>4</v>
      </c>
      <c r="E180" s="47" t="str">
        <f>OCENA!H173</f>
        <v>FAZONSKI KOS DUKTIL S PRIROBNICO</v>
      </c>
      <c r="F180" s="47" t="str">
        <f>OCENA!M173</f>
        <v xml:space="preserve">FFR-KOS (RP)L 300 DN 200/100       </v>
      </c>
      <c r="G180" s="447"/>
      <c r="H180" s="47">
        <f>OCENA!V173</f>
        <v>3</v>
      </c>
      <c r="I180" s="47" t="str">
        <f>OCENA!P173</f>
        <v>KOS</v>
      </c>
      <c r="J180" s="386"/>
      <c r="K180" s="96">
        <f t="shared" si="3"/>
        <v>0</v>
      </c>
      <c r="L180" s="47" t="str">
        <f>OCENA!O173</f>
        <v>A</v>
      </c>
    </row>
    <row r="181" spans="1:12" x14ac:dyDescent="0.2">
      <c r="A181" s="47">
        <f>OCENA!A174</f>
        <v>173</v>
      </c>
      <c r="B181" s="47">
        <f>OCENA!I174</f>
        <v>3308</v>
      </c>
      <c r="C181" s="447"/>
      <c r="D181" s="47">
        <f>OCENA!G174</f>
        <v>4</v>
      </c>
      <c r="E181" s="47" t="str">
        <f>OCENA!H174</f>
        <v>FAZONSKI KOS DUKTIL S PRIROBNICO</v>
      </c>
      <c r="F181" s="47" t="str">
        <f>OCENA!M174</f>
        <v xml:space="preserve">FFR-KOS (RP)L 200 DN 150/100       </v>
      </c>
      <c r="G181" s="447"/>
      <c r="H181" s="47">
        <f>OCENA!V174</f>
        <v>5</v>
      </c>
      <c r="I181" s="47" t="str">
        <f>OCENA!P174</f>
        <v>KOS</v>
      </c>
      <c r="J181" s="386"/>
      <c r="K181" s="96">
        <f t="shared" si="3"/>
        <v>0</v>
      </c>
      <c r="L181" s="47" t="str">
        <f>OCENA!O174</f>
        <v>A</v>
      </c>
    </row>
    <row r="182" spans="1:12" x14ac:dyDescent="0.2">
      <c r="A182" s="47">
        <f>OCENA!A175</f>
        <v>174</v>
      </c>
      <c r="B182" s="47">
        <f>OCENA!I175</f>
        <v>9153</v>
      </c>
      <c r="C182" s="447"/>
      <c r="D182" s="47">
        <f>OCENA!G175</f>
        <v>4</v>
      </c>
      <c r="E182" s="47" t="str">
        <f>OCENA!H175</f>
        <v>FAZONSKI KOS DUKTIL S PRIROBNICO</v>
      </c>
      <c r="F182" s="47" t="str">
        <f>OCENA!M175</f>
        <v xml:space="preserve">FFR-KOS (RP)L 300 DN 200/125       </v>
      </c>
      <c r="G182" s="447"/>
      <c r="H182" s="47">
        <f>OCENA!V175</f>
        <v>3</v>
      </c>
      <c r="I182" s="47" t="str">
        <f>OCENA!P175</f>
        <v>KOS</v>
      </c>
      <c r="J182" s="386"/>
      <c r="K182" s="96">
        <f t="shared" si="3"/>
        <v>0</v>
      </c>
      <c r="L182" s="47" t="str">
        <f>OCENA!O175</f>
        <v>A</v>
      </c>
    </row>
    <row r="183" spans="1:12" x14ac:dyDescent="0.2">
      <c r="A183" s="47">
        <f>OCENA!A176</f>
        <v>175</v>
      </c>
      <c r="B183" s="47">
        <f>OCENA!I176</f>
        <v>2088</v>
      </c>
      <c r="C183" s="447"/>
      <c r="D183" s="47">
        <f>OCENA!G176</f>
        <v>4</v>
      </c>
      <c r="E183" s="47" t="str">
        <f>OCENA!H176</f>
        <v>FAZONSKI KOS DUKTIL S PRIROBNICO</v>
      </c>
      <c r="F183" s="47" t="str">
        <f>OCENA!M176</f>
        <v xml:space="preserve">FFR-KOS (RP)L 300 DN 200/150       </v>
      </c>
      <c r="G183" s="447"/>
      <c r="H183" s="47">
        <f>OCENA!V176</f>
        <v>3</v>
      </c>
      <c r="I183" s="47" t="str">
        <f>OCENA!P176</f>
        <v>KOS</v>
      </c>
      <c r="J183" s="386"/>
      <c r="K183" s="96">
        <f t="shared" si="3"/>
        <v>0</v>
      </c>
      <c r="L183" s="47" t="str">
        <f>OCENA!O176</f>
        <v>A</v>
      </c>
    </row>
    <row r="184" spans="1:12" x14ac:dyDescent="0.2">
      <c r="A184" s="47">
        <f>OCENA!A177</f>
        <v>176</v>
      </c>
      <c r="B184" s="47">
        <f>OCENA!I177</f>
        <v>2988</v>
      </c>
      <c r="C184" s="447"/>
      <c r="D184" s="47">
        <f>OCENA!G177</f>
        <v>4</v>
      </c>
      <c r="E184" s="47" t="str">
        <f>OCENA!H177</f>
        <v>FAZONSKI KOS DUKTIL S PRIROBNICO</v>
      </c>
      <c r="F184" s="47" t="str">
        <f>OCENA!M177</f>
        <v xml:space="preserve">FFR-KOS (RP)L 300 DN 250/150       </v>
      </c>
      <c r="G184" s="447"/>
      <c r="H184" s="47">
        <f>OCENA!V177</f>
        <v>3</v>
      </c>
      <c r="I184" s="47" t="str">
        <f>OCENA!P177</f>
        <v>KOS</v>
      </c>
      <c r="J184" s="386"/>
      <c r="K184" s="96">
        <f t="shared" si="3"/>
        <v>0</v>
      </c>
      <c r="L184" s="47" t="str">
        <f>OCENA!O177</f>
        <v>A</v>
      </c>
    </row>
    <row r="185" spans="1:12" x14ac:dyDescent="0.2">
      <c r="A185" s="47">
        <f>OCENA!A178</f>
        <v>177</v>
      </c>
      <c r="B185" s="47">
        <f>OCENA!I178</f>
        <v>9228</v>
      </c>
      <c r="C185" s="447"/>
      <c r="D185" s="47">
        <f>OCENA!G178</f>
        <v>4</v>
      </c>
      <c r="E185" s="47" t="str">
        <f>OCENA!H178</f>
        <v>FAZONSKI KOS DUKTIL S PRIROBNICO</v>
      </c>
      <c r="F185" s="47" t="str">
        <f>OCENA!M178</f>
        <v xml:space="preserve">FFR-KOS (RP)L 300 DN 250/200       </v>
      </c>
      <c r="G185" s="447"/>
      <c r="H185" s="47">
        <f>OCENA!V178</f>
        <v>3</v>
      </c>
      <c r="I185" s="47" t="str">
        <f>OCENA!P178</f>
        <v>KOS</v>
      </c>
      <c r="J185" s="386"/>
      <c r="K185" s="96">
        <f t="shared" si="3"/>
        <v>0</v>
      </c>
      <c r="L185" s="47" t="str">
        <f>OCENA!O178</f>
        <v>A</v>
      </c>
    </row>
    <row r="186" spans="1:12" x14ac:dyDescent="0.2">
      <c r="A186" s="47">
        <f>OCENA!A179</f>
        <v>178</v>
      </c>
      <c r="B186" s="47">
        <f>OCENA!I179</f>
        <v>9325</v>
      </c>
      <c r="C186" s="447"/>
      <c r="D186" s="47">
        <f>OCENA!G179</f>
        <v>4</v>
      </c>
      <c r="E186" s="47" t="str">
        <f>OCENA!H179</f>
        <v>FAZONSKI KOS DUKTIL S PRIROBNICO</v>
      </c>
      <c r="F186" s="47" t="str">
        <f>OCENA!M179</f>
        <v xml:space="preserve">FFR-KOS (RP)L 300 DN 300/150       </v>
      </c>
      <c r="G186" s="447"/>
      <c r="H186" s="47">
        <f>OCENA!V179</f>
        <v>3</v>
      </c>
      <c r="I186" s="47" t="str">
        <f>OCENA!P179</f>
        <v>KOS</v>
      </c>
      <c r="J186" s="386"/>
      <c r="K186" s="96">
        <f t="shared" si="3"/>
        <v>0</v>
      </c>
      <c r="L186" s="47" t="str">
        <f>OCENA!O179</f>
        <v>A</v>
      </c>
    </row>
    <row r="187" spans="1:12" x14ac:dyDescent="0.2">
      <c r="A187" s="47">
        <f>OCENA!A180</f>
        <v>179</v>
      </c>
      <c r="B187" s="47">
        <f>OCENA!I180</f>
        <v>9142</v>
      </c>
      <c r="C187" s="447"/>
      <c r="D187" s="47">
        <f>OCENA!G180</f>
        <v>4</v>
      </c>
      <c r="E187" s="47" t="str">
        <f>OCENA!H180</f>
        <v>FAZONSKI KOS DUKTIL S PRIROBNICO</v>
      </c>
      <c r="F187" s="47" t="str">
        <f>OCENA!M180</f>
        <v xml:space="preserve">FFR-KOS (RP)L 300 DN 300/200       </v>
      </c>
      <c r="G187" s="447"/>
      <c r="H187" s="47">
        <f>OCENA!V180</f>
        <v>3</v>
      </c>
      <c r="I187" s="47" t="str">
        <f>OCENA!P180</f>
        <v>KOS</v>
      </c>
      <c r="J187" s="386"/>
      <c r="K187" s="96">
        <f t="shared" si="3"/>
        <v>0</v>
      </c>
      <c r="L187" s="47" t="str">
        <f>OCENA!O180</f>
        <v>A</v>
      </c>
    </row>
    <row r="188" spans="1:12" x14ac:dyDescent="0.2">
      <c r="A188" s="47">
        <f>OCENA!A181</f>
        <v>180</v>
      </c>
      <c r="B188" s="47">
        <f>OCENA!I181</f>
        <v>9220</v>
      </c>
      <c r="C188" s="447"/>
      <c r="D188" s="47">
        <f>OCENA!G181</f>
        <v>4</v>
      </c>
      <c r="E188" s="47" t="str">
        <f>OCENA!H181</f>
        <v>FAZONSKI KOS DUKTIL S PRIROBNICO</v>
      </c>
      <c r="F188" s="47" t="str">
        <f>OCENA!M181</f>
        <v xml:space="preserve">FFR-KOS (RP)L 300 DN 300/250       </v>
      </c>
      <c r="G188" s="447"/>
      <c r="H188" s="47">
        <f>OCENA!V181</f>
        <v>3</v>
      </c>
      <c r="I188" s="47" t="str">
        <f>OCENA!P181</f>
        <v>KOS</v>
      </c>
      <c r="J188" s="386"/>
      <c r="K188" s="96">
        <f t="shared" si="3"/>
        <v>0</v>
      </c>
      <c r="L188" s="47" t="str">
        <f>OCENA!O181</f>
        <v>A</v>
      </c>
    </row>
    <row r="189" spans="1:12" x14ac:dyDescent="0.2">
      <c r="A189" s="47">
        <f>OCENA!A182</f>
        <v>181</v>
      </c>
      <c r="B189" s="47">
        <f>OCENA!I182</f>
        <v>9797</v>
      </c>
      <c r="C189" s="447"/>
      <c r="D189" s="47">
        <f>OCENA!G182</f>
        <v>4</v>
      </c>
      <c r="E189" s="47" t="str">
        <f>OCENA!H182</f>
        <v>FAZONSKI KOS DUKTIL S PRIROBNICO</v>
      </c>
      <c r="F189" s="47" t="str">
        <f>OCENA!M182</f>
        <v xml:space="preserve">FFR-KOS (RP)L 300 DN 350/300       </v>
      </c>
      <c r="G189" s="447"/>
      <c r="H189" s="47">
        <f>OCENA!V182</f>
        <v>3</v>
      </c>
      <c r="I189" s="47" t="str">
        <f>OCENA!P182</f>
        <v>KOS</v>
      </c>
      <c r="J189" s="386"/>
      <c r="K189" s="96">
        <f t="shared" si="3"/>
        <v>0</v>
      </c>
      <c r="L189" s="47" t="str">
        <f>OCENA!O182</f>
        <v>A</v>
      </c>
    </row>
    <row r="190" spans="1:12" x14ac:dyDescent="0.2">
      <c r="A190" s="47">
        <f>OCENA!A183</f>
        <v>182</v>
      </c>
      <c r="B190" s="47">
        <f>OCENA!I183</f>
        <v>3242</v>
      </c>
      <c r="C190" s="447"/>
      <c r="D190" s="47">
        <f>OCENA!G183</f>
        <v>5</v>
      </c>
      <c r="E190" s="47" t="str">
        <f>OCENA!H183</f>
        <v>SLEPA PRIROBNICA- DUKTIL</v>
      </c>
      <c r="F190" s="47" t="str">
        <f>OCENA!M183</f>
        <v xml:space="preserve">X-KOS (ZP) DN  50                  </v>
      </c>
      <c r="G190" s="447"/>
      <c r="H190" s="47">
        <f>OCENA!V183</f>
        <v>5</v>
      </c>
      <c r="I190" s="47" t="str">
        <f>OCENA!P183</f>
        <v>KOS</v>
      </c>
      <c r="J190" s="386"/>
      <c r="K190" s="96">
        <f t="shared" si="3"/>
        <v>0</v>
      </c>
      <c r="L190" s="47" t="str">
        <f>OCENA!O183</f>
        <v>A</v>
      </c>
    </row>
    <row r="191" spans="1:12" x14ac:dyDescent="0.2">
      <c r="A191" s="47">
        <f>OCENA!A184</f>
        <v>183</v>
      </c>
      <c r="B191" s="47">
        <f>OCENA!I184</f>
        <v>2072</v>
      </c>
      <c r="C191" s="447"/>
      <c r="D191" s="47">
        <f>OCENA!G184</f>
        <v>5</v>
      </c>
      <c r="E191" s="47" t="str">
        <f>OCENA!H184</f>
        <v>SLEPA PRIROBNICA- DUKTIL</v>
      </c>
      <c r="F191" s="47" t="str">
        <f>OCENA!M184</f>
        <v xml:space="preserve">X-KOS (ZP) DN  50/2"               </v>
      </c>
      <c r="G191" s="447"/>
      <c r="H191" s="47">
        <f>OCENA!V184</f>
        <v>30</v>
      </c>
      <c r="I191" s="47" t="str">
        <f>OCENA!P184</f>
        <v>KOS</v>
      </c>
      <c r="J191" s="386"/>
      <c r="K191" s="96">
        <f t="shared" si="3"/>
        <v>0</v>
      </c>
      <c r="L191" s="47" t="str">
        <f>OCENA!O184</f>
        <v>A</v>
      </c>
    </row>
    <row r="192" spans="1:12" x14ac:dyDescent="0.2">
      <c r="A192" s="47">
        <f>OCENA!A185</f>
        <v>184</v>
      </c>
      <c r="B192" s="47">
        <f>OCENA!I185</f>
        <v>3243</v>
      </c>
      <c r="C192" s="447"/>
      <c r="D192" s="47">
        <f>OCENA!G185</f>
        <v>5</v>
      </c>
      <c r="E192" s="47" t="str">
        <f>OCENA!H185</f>
        <v>SLEPA PRIROBNICA- DUKTIL</v>
      </c>
      <c r="F192" s="47" t="str">
        <f>OCENA!M185</f>
        <v xml:space="preserve">X-KOS (ZP) DN  65                  </v>
      </c>
      <c r="G192" s="447"/>
      <c r="H192" s="47">
        <f>OCENA!V185</f>
        <v>5</v>
      </c>
      <c r="I192" s="47" t="str">
        <f>OCENA!P185</f>
        <v>KOS</v>
      </c>
      <c r="J192" s="386"/>
      <c r="K192" s="96">
        <f t="shared" si="3"/>
        <v>0</v>
      </c>
      <c r="L192" s="47" t="str">
        <f>OCENA!O185</f>
        <v>A</v>
      </c>
    </row>
    <row r="193" spans="1:12" x14ac:dyDescent="0.2">
      <c r="A193" s="47">
        <f>OCENA!A186</f>
        <v>185</v>
      </c>
      <c r="B193" s="47">
        <f>OCENA!I186</f>
        <v>3959</v>
      </c>
      <c r="C193" s="447"/>
      <c r="D193" s="47">
        <f>OCENA!G186</f>
        <v>5</v>
      </c>
      <c r="E193" s="47" t="str">
        <f>OCENA!H186</f>
        <v>SLEPA PRIROBNICA- DUKTIL</v>
      </c>
      <c r="F193" s="47" t="str">
        <f>OCENA!M186</f>
        <v xml:space="preserve">X-KOS (ZP) DN  65/2"               </v>
      </c>
      <c r="G193" s="447"/>
      <c r="H193" s="47">
        <f>OCENA!V186</f>
        <v>18</v>
      </c>
      <c r="I193" s="47" t="str">
        <f>OCENA!P186</f>
        <v>KOS</v>
      </c>
      <c r="J193" s="386"/>
      <c r="K193" s="96">
        <f t="shared" si="3"/>
        <v>0</v>
      </c>
      <c r="L193" s="47" t="str">
        <f>OCENA!O186</f>
        <v>A</v>
      </c>
    </row>
    <row r="194" spans="1:12" x14ac:dyDescent="0.2">
      <c r="A194" s="47">
        <f>OCENA!A187</f>
        <v>186</v>
      </c>
      <c r="B194" s="47">
        <f>OCENA!I187</f>
        <v>3244</v>
      </c>
      <c r="C194" s="447"/>
      <c r="D194" s="47">
        <f>OCENA!G187</f>
        <v>5</v>
      </c>
      <c r="E194" s="47" t="str">
        <f>OCENA!H187</f>
        <v>SLEPA PRIROBNICA- DUKTIL</v>
      </c>
      <c r="F194" s="47" t="str">
        <f>OCENA!M187</f>
        <v xml:space="preserve">X-KOS (ZP) DN  80                  </v>
      </c>
      <c r="G194" s="447"/>
      <c r="H194" s="47">
        <f>OCENA!V187</f>
        <v>3</v>
      </c>
      <c r="I194" s="47" t="str">
        <f>OCENA!P187</f>
        <v>KOS</v>
      </c>
      <c r="J194" s="386"/>
      <c r="K194" s="96">
        <f t="shared" si="3"/>
        <v>0</v>
      </c>
      <c r="L194" s="47" t="str">
        <f>OCENA!O187</f>
        <v>A</v>
      </c>
    </row>
    <row r="195" spans="1:12" x14ac:dyDescent="0.2">
      <c r="A195" s="47">
        <f>OCENA!A188</f>
        <v>187</v>
      </c>
      <c r="B195" s="47">
        <f>OCENA!I188</f>
        <v>3960</v>
      </c>
      <c r="C195" s="447"/>
      <c r="D195" s="47">
        <f>OCENA!G188</f>
        <v>5</v>
      </c>
      <c r="E195" s="47" t="str">
        <f>OCENA!H188</f>
        <v>SLEPA PRIROBNICA- DUKTIL</v>
      </c>
      <c r="F195" s="47" t="str">
        <f>OCENA!M188</f>
        <v xml:space="preserve">X-KOS (ZP) DN  80/2"               </v>
      </c>
      <c r="G195" s="447"/>
      <c r="H195" s="47">
        <f>OCENA!V188</f>
        <v>8</v>
      </c>
      <c r="I195" s="47" t="str">
        <f>OCENA!P188</f>
        <v>KOS</v>
      </c>
      <c r="J195" s="386"/>
      <c r="K195" s="96">
        <f t="shared" si="3"/>
        <v>0</v>
      </c>
      <c r="L195" s="47" t="str">
        <f>OCENA!O188</f>
        <v>A</v>
      </c>
    </row>
    <row r="196" spans="1:12" x14ac:dyDescent="0.2">
      <c r="A196" s="47">
        <f>OCENA!A189</f>
        <v>188</v>
      </c>
      <c r="B196" s="47">
        <f>OCENA!I189</f>
        <v>9259</v>
      </c>
      <c r="C196" s="447"/>
      <c r="D196" s="47">
        <f>OCENA!G189</f>
        <v>5</v>
      </c>
      <c r="E196" s="47" t="str">
        <f>OCENA!H189</f>
        <v>REDUCIRNA PRIROBNICA</v>
      </c>
      <c r="F196" s="47" t="str">
        <f>OCENA!M189</f>
        <v xml:space="preserve">XR-KOS DN  100/80"    </v>
      </c>
      <c r="G196" s="447"/>
      <c r="H196" s="47">
        <f>OCENA!V189</f>
        <v>5</v>
      </c>
      <c r="I196" s="47" t="str">
        <f>OCENA!P189</f>
        <v>KOS</v>
      </c>
      <c r="J196" s="386"/>
      <c r="K196" s="96">
        <f t="shared" si="3"/>
        <v>0</v>
      </c>
      <c r="L196" s="47" t="str">
        <f>OCENA!O189</f>
        <v>A</v>
      </c>
    </row>
    <row r="197" spans="1:12" x14ac:dyDescent="0.2">
      <c r="A197" s="47">
        <f>OCENA!A190</f>
        <v>189</v>
      </c>
      <c r="B197" s="47">
        <f>OCENA!I190</f>
        <v>9260</v>
      </c>
      <c r="C197" s="447"/>
      <c r="D197" s="47">
        <f>OCENA!G190</f>
        <v>5</v>
      </c>
      <c r="E197" s="47" t="str">
        <f>OCENA!H190</f>
        <v>REDUCIRNA PRIROBNICA</v>
      </c>
      <c r="F197" s="47" t="str">
        <f>OCENA!M190</f>
        <v xml:space="preserve">XR-KOS DN  125/80"    </v>
      </c>
      <c r="G197" s="447"/>
      <c r="H197" s="47">
        <f>OCENA!V190</f>
        <v>3</v>
      </c>
      <c r="I197" s="47" t="str">
        <f>OCENA!P190</f>
        <v>KOS</v>
      </c>
      <c r="J197" s="386"/>
      <c r="K197" s="96">
        <f t="shared" si="3"/>
        <v>0</v>
      </c>
      <c r="L197" s="47" t="str">
        <f>OCENA!O190</f>
        <v>A</v>
      </c>
    </row>
    <row r="198" spans="1:12" x14ac:dyDescent="0.2">
      <c r="A198" s="47">
        <f>OCENA!A191</f>
        <v>190</v>
      </c>
      <c r="B198" s="47">
        <f>OCENA!I191</f>
        <v>9299</v>
      </c>
      <c r="C198" s="447"/>
      <c r="D198" s="47">
        <f>OCENA!G191</f>
        <v>5</v>
      </c>
      <c r="E198" s="47" t="str">
        <f>OCENA!H191</f>
        <v>REDUCIRNA PRIROBNICA</v>
      </c>
      <c r="F198" s="47" t="str">
        <f>OCENA!M191</f>
        <v xml:space="preserve">XR-KOS DN  125/100"    </v>
      </c>
      <c r="G198" s="447"/>
      <c r="H198" s="47">
        <f>OCENA!V191</f>
        <v>3</v>
      </c>
      <c r="I198" s="47" t="str">
        <f>OCENA!P191</f>
        <v>KOS</v>
      </c>
      <c r="J198" s="386"/>
      <c r="K198" s="96">
        <f t="shared" si="3"/>
        <v>0</v>
      </c>
      <c r="L198" s="47" t="str">
        <f>OCENA!O191</f>
        <v>A</v>
      </c>
    </row>
    <row r="199" spans="1:12" x14ac:dyDescent="0.2">
      <c r="A199" s="47">
        <f>OCENA!A192</f>
        <v>191</v>
      </c>
      <c r="B199" s="47">
        <f>OCENA!I192</f>
        <v>9298</v>
      </c>
      <c r="C199" s="447"/>
      <c r="D199" s="47">
        <f>OCENA!G192</f>
        <v>5</v>
      </c>
      <c r="E199" s="47" t="str">
        <f>OCENA!H192</f>
        <v>REDUCIRNA PRIROBNICA</v>
      </c>
      <c r="F199" s="47" t="str">
        <f>OCENA!M192</f>
        <v xml:space="preserve">XR-KOS DN  150/100"                </v>
      </c>
      <c r="G199" s="447"/>
      <c r="H199" s="47">
        <f>OCENA!V192</f>
        <v>3</v>
      </c>
      <c r="I199" s="47" t="str">
        <f>OCENA!P192</f>
        <v>KOS</v>
      </c>
      <c r="J199" s="386"/>
      <c r="K199" s="96">
        <f t="shared" si="3"/>
        <v>0</v>
      </c>
      <c r="L199" s="47" t="str">
        <f>OCENA!O192</f>
        <v>A</v>
      </c>
    </row>
    <row r="200" spans="1:12" x14ac:dyDescent="0.2">
      <c r="A200" s="47">
        <f>OCENA!A193</f>
        <v>192</v>
      </c>
      <c r="B200" s="47">
        <f>OCENA!I193</f>
        <v>3245</v>
      </c>
      <c r="C200" s="447"/>
      <c r="D200" s="47">
        <f>OCENA!G193</f>
        <v>5</v>
      </c>
      <c r="E200" s="47" t="str">
        <f>OCENA!H193</f>
        <v>SLEPA PRIROBNICA- DUKTIL</v>
      </c>
      <c r="F200" s="47" t="str">
        <f>OCENA!M193</f>
        <v xml:space="preserve">X-KOS (ZP) DN 100                  </v>
      </c>
      <c r="G200" s="447"/>
      <c r="H200" s="47">
        <f>OCENA!V193</f>
        <v>15</v>
      </c>
      <c r="I200" s="47" t="str">
        <f>OCENA!P193</f>
        <v>KOS</v>
      </c>
      <c r="J200" s="386"/>
      <c r="K200" s="96">
        <f t="shared" si="3"/>
        <v>0</v>
      </c>
      <c r="L200" s="47" t="str">
        <f>OCENA!O193</f>
        <v>A</v>
      </c>
    </row>
    <row r="201" spans="1:12" x14ac:dyDescent="0.2">
      <c r="A201" s="47">
        <f>OCENA!A194</f>
        <v>193</v>
      </c>
      <c r="B201" s="47">
        <f>OCENA!I194</f>
        <v>4040</v>
      </c>
      <c r="C201" s="447"/>
      <c r="D201" s="47">
        <f>OCENA!G194</f>
        <v>5</v>
      </c>
      <c r="E201" s="47" t="str">
        <f>OCENA!H194</f>
        <v>SLEPA PRIROBNICA- DUKTIL</v>
      </c>
      <c r="F201" s="47" t="str">
        <f>OCENA!M194</f>
        <v xml:space="preserve">X-KOS (ZP) DN  100/2"              </v>
      </c>
      <c r="G201" s="447"/>
      <c r="H201" s="47">
        <f>OCENA!V194</f>
        <v>5</v>
      </c>
      <c r="I201" s="47" t="str">
        <f>OCENA!P194</f>
        <v>KOS</v>
      </c>
      <c r="J201" s="386"/>
      <c r="K201" s="96">
        <f t="shared" si="3"/>
        <v>0</v>
      </c>
      <c r="L201" s="47" t="str">
        <f>OCENA!O194</f>
        <v>A</v>
      </c>
    </row>
    <row r="202" spans="1:12" x14ac:dyDescent="0.2">
      <c r="A202" s="47">
        <f>OCENA!A195</f>
        <v>194</v>
      </c>
      <c r="B202" s="47">
        <f>OCENA!I195</f>
        <v>3246</v>
      </c>
      <c r="C202" s="447"/>
      <c r="D202" s="47">
        <f>OCENA!G195</f>
        <v>5</v>
      </c>
      <c r="E202" s="47" t="str">
        <f>OCENA!H195</f>
        <v>SLEPA PRIROBNICA- DUKTIL</v>
      </c>
      <c r="F202" s="47" t="str">
        <f>OCENA!M195</f>
        <v xml:space="preserve">X-KOS (ZP) DN 125                  </v>
      </c>
      <c r="G202" s="447"/>
      <c r="H202" s="47">
        <f>OCENA!V195</f>
        <v>5</v>
      </c>
      <c r="I202" s="47" t="str">
        <f>OCENA!P195</f>
        <v>KOS</v>
      </c>
      <c r="J202" s="386"/>
      <c r="K202" s="96">
        <f t="shared" si="3"/>
        <v>0</v>
      </c>
      <c r="L202" s="47" t="str">
        <f>OCENA!O195</f>
        <v>A</v>
      </c>
    </row>
    <row r="203" spans="1:12" x14ac:dyDescent="0.2">
      <c r="A203" s="47">
        <f>OCENA!A196</f>
        <v>195</v>
      </c>
      <c r="B203" s="47">
        <f>OCENA!I196</f>
        <v>4047</v>
      </c>
      <c r="C203" s="447"/>
      <c r="D203" s="47">
        <f>OCENA!G196</f>
        <v>5</v>
      </c>
      <c r="E203" s="47" t="str">
        <f>OCENA!H196</f>
        <v>SLEPA PRIROBNICA- DUKTIL</v>
      </c>
      <c r="F203" s="47" t="str">
        <f>OCENA!M196</f>
        <v xml:space="preserve">X-KOS (ZP) DN  125/2"              </v>
      </c>
      <c r="G203" s="447"/>
      <c r="H203" s="47">
        <f>OCENA!V196</f>
        <v>3</v>
      </c>
      <c r="I203" s="47" t="str">
        <f>OCENA!P196</f>
        <v>KOS</v>
      </c>
      <c r="J203" s="386"/>
      <c r="K203" s="96">
        <f t="shared" si="3"/>
        <v>0</v>
      </c>
      <c r="L203" s="47" t="str">
        <f>OCENA!O196</f>
        <v>A</v>
      </c>
    </row>
    <row r="204" spans="1:12" x14ac:dyDescent="0.2">
      <c r="A204" s="47">
        <f>OCENA!A197</f>
        <v>196</v>
      </c>
      <c r="B204" s="47">
        <f>OCENA!I197</f>
        <v>3247</v>
      </c>
      <c r="C204" s="447"/>
      <c r="D204" s="47">
        <f>OCENA!G197</f>
        <v>5</v>
      </c>
      <c r="E204" s="47" t="str">
        <f>OCENA!H197</f>
        <v>SLEPA PRIROBNICA- DUKTIL</v>
      </c>
      <c r="F204" s="47" t="str">
        <f>OCENA!M197</f>
        <v xml:space="preserve">X-KOS (ZP) DN 150                  </v>
      </c>
      <c r="G204" s="447"/>
      <c r="H204" s="47">
        <f>OCENA!V197</f>
        <v>13</v>
      </c>
      <c r="I204" s="47" t="str">
        <f>OCENA!P197</f>
        <v>KOS</v>
      </c>
      <c r="J204" s="386"/>
      <c r="K204" s="96">
        <f t="shared" si="3"/>
        <v>0</v>
      </c>
      <c r="L204" s="47" t="str">
        <f>OCENA!O197</f>
        <v>A</v>
      </c>
    </row>
    <row r="205" spans="1:12" x14ac:dyDescent="0.2">
      <c r="A205" s="47">
        <f>OCENA!A198</f>
        <v>197</v>
      </c>
      <c r="B205" s="47">
        <f>OCENA!I198</f>
        <v>9092</v>
      </c>
      <c r="C205" s="447"/>
      <c r="D205" s="47">
        <f>OCENA!G198</f>
        <v>5</v>
      </c>
      <c r="E205" s="47" t="str">
        <f>OCENA!H198</f>
        <v>SLEPA PRIROBNICA- DUKTIL</v>
      </c>
      <c r="F205" s="47" t="str">
        <f>OCENA!M198</f>
        <v xml:space="preserve">X-KOS (ZP) DN 150/2''              </v>
      </c>
      <c r="G205" s="447"/>
      <c r="H205" s="47">
        <f>OCENA!V198</f>
        <v>3</v>
      </c>
      <c r="I205" s="47" t="str">
        <f>OCENA!P198</f>
        <v>KOS</v>
      </c>
      <c r="J205" s="386"/>
      <c r="K205" s="96">
        <f t="shared" ref="K205:K243" si="4">H205*J205</f>
        <v>0</v>
      </c>
      <c r="L205" s="47" t="str">
        <f>OCENA!O198</f>
        <v>A</v>
      </c>
    </row>
    <row r="206" spans="1:12" x14ac:dyDescent="0.2">
      <c r="A206" s="47">
        <f>OCENA!A199</f>
        <v>198</v>
      </c>
      <c r="B206" s="47">
        <f>OCENA!I199</f>
        <v>3248</v>
      </c>
      <c r="C206" s="447"/>
      <c r="D206" s="47">
        <f>OCENA!G199</f>
        <v>5</v>
      </c>
      <c r="E206" s="47" t="str">
        <f>OCENA!H199</f>
        <v>SLEPA PRIROBNICA- DUKTIL</v>
      </c>
      <c r="F206" s="47" t="str">
        <f>OCENA!M199</f>
        <v xml:space="preserve">X-KOS (ZP) DN 200                  </v>
      </c>
      <c r="G206" s="447"/>
      <c r="H206" s="47">
        <f>OCENA!V199</f>
        <v>3</v>
      </c>
      <c r="I206" s="47" t="str">
        <f>OCENA!P199</f>
        <v>KOS</v>
      </c>
      <c r="J206" s="386"/>
      <c r="K206" s="96">
        <f t="shared" si="4"/>
        <v>0</v>
      </c>
      <c r="L206" s="47" t="str">
        <f>OCENA!O199</f>
        <v>A</v>
      </c>
    </row>
    <row r="207" spans="1:12" x14ac:dyDescent="0.2">
      <c r="A207" s="47">
        <f>OCENA!A200</f>
        <v>199</v>
      </c>
      <c r="B207" s="47">
        <f>OCENA!I200</f>
        <v>9391</v>
      </c>
      <c r="C207" s="447"/>
      <c r="D207" s="47">
        <f>OCENA!G200</f>
        <v>5</v>
      </c>
      <c r="E207" s="47" t="str">
        <f>OCENA!H200</f>
        <v>SLEPA PRIROBNICA- DUKTIL</v>
      </c>
      <c r="F207" s="47" t="str">
        <f>OCENA!M200</f>
        <v xml:space="preserve">X-KOS (ZP) DN 250                  </v>
      </c>
      <c r="G207" s="447"/>
      <c r="H207" s="47">
        <f>OCENA!V200</f>
        <v>3</v>
      </c>
      <c r="I207" s="47" t="str">
        <f>OCENA!P200</f>
        <v>KOS</v>
      </c>
      <c r="J207" s="386"/>
      <c r="K207" s="96">
        <f t="shared" si="4"/>
        <v>0</v>
      </c>
      <c r="L207" s="47" t="str">
        <f>OCENA!O200</f>
        <v>A</v>
      </c>
    </row>
    <row r="208" spans="1:12" x14ac:dyDescent="0.2">
      <c r="A208" s="47">
        <f>OCENA!A201</f>
        <v>200</v>
      </c>
      <c r="B208" s="47">
        <f>OCENA!I201</f>
        <v>3249</v>
      </c>
      <c r="C208" s="447"/>
      <c r="D208" s="47">
        <f>OCENA!G201</f>
        <v>5</v>
      </c>
      <c r="E208" s="47" t="str">
        <f>OCENA!H201</f>
        <v>SLEPA PRIROBNICA- DUKTIL</v>
      </c>
      <c r="F208" s="47" t="str">
        <f>OCENA!M201</f>
        <v xml:space="preserve">X-KOS (ZP) DN 300                  </v>
      </c>
      <c r="G208" s="447"/>
      <c r="H208" s="47">
        <f>OCENA!V201</f>
        <v>3</v>
      </c>
      <c r="I208" s="47" t="str">
        <f>OCENA!P201</f>
        <v>KOS</v>
      </c>
      <c r="J208" s="386"/>
      <c r="K208" s="96">
        <f t="shared" si="4"/>
        <v>0</v>
      </c>
      <c r="L208" s="47" t="str">
        <f>OCENA!O201</f>
        <v>A</v>
      </c>
    </row>
    <row r="209" spans="1:12" x14ac:dyDescent="0.2">
      <c r="A209" s="47">
        <f>OCENA!A202</f>
        <v>201</v>
      </c>
      <c r="B209" s="47">
        <f>OCENA!I202</f>
        <v>9083</v>
      </c>
      <c r="C209" s="447"/>
      <c r="D209" s="47">
        <f>OCENA!G202</f>
        <v>5</v>
      </c>
      <c r="E209" s="47" t="str">
        <f>OCENA!H202</f>
        <v>SLEPA PRIROBNICA- DUKTIL</v>
      </c>
      <c r="F209" s="47" t="str">
        <f>OCENA!M202</f>
        <v xml:space="preserve">X-KOS (ZP) DN 300/2"               </v>
      </c>
      <c r="G209" s="447"/>
      <c r="H209" s="47">
        <f>OCENA!V202</f>
        <v>3</v>
      </c>
      <c r="I209" s="47" t="str">
        <f>OCENA!P202</f>
        <v>KOS</v>
      </c>
      <c r="J209" s="386"/>
      <c r="K209" s="96">
        <f t="shared" si="4"/>
        <v>0</v>
      </c>
      <c r="L209" s="47" t="str">
        <f>OCENA!O202</f>
        <v>A</v>
      </c>
    </row>
    <row r="210" spans="1:12" x14ac:dyDescent="0.2">
      <c r="A210" s="47">
        <f>OCENA!A203</f>
        <v>202</v>
      </c>
      <c r="B210" s="47">
        <f>OCENA!I203</f>
        <v>3684</v>
      </c>
      <c r="C210" s="447"/>
      <c r="D210" s="47">
        <f>OCENA!G203</f>
        <v>6</v>
      </c>
      <c r="E210" s="47" t="str">
        <f>OCENA!H203</f>
        <v>OPOZORILNI TRAK (INDIKATOR)</v>
      </c>
      <c r="F210" s="47" t="str">
        <f>OCENA!M203</f>
        <v xml:space="preserve">OPOZORILNI  TRAK VODA-INDIKA.      </v>
      </c>
      <c r="G210" s="447"/>
      <c r="H210" s="47">
        <f>OCENA!V203</f>
        <v>12500</v>
      </c>
      <c r="I210" s="47" t="str">
        <f>OCENA!P203</f>
        <v>m</v>
      </c>
      <c r="J210" s="386"/>
      <c r="K210" s="96">
        <f t="shared" si="4"/>
        <v>0</v>
      </c>
      <c r="L210" s="47" t="str">
        <f>OCENA!O203</f>
        <v>A</v>
      </c>
    </row>
    <row r="211" spans="1:12" x14ac:dyDescent="0.2">
      <c r="A211" s="47">
        <f>OCENA!A204</f>
        <v>203</v>
      </c>
      <c r="B211" s="47">
        <f>OCENA!I204</f>
        <v>4006</v>
      </c>
      <c r="C211" s="447"/>
      <c r="D211" s="47">
        <f>OCENA!G204</f>
        <v>7</v>
      </c>
      <c r="E211" s="47" t="str">
        <f>OCENA!H204</f>
        <v>MONTAŽNO DEMOTAŽNI KOS</v>
      </c>
      <c r="F211" s="47" t="str">
        <f>OCENA!M204</f>
        <v xml:space="preserve">MDK-KOS DN 50                      </v>
      </c>
      <c r="G211" s="447"/>
      <c r="H211" s="47">
        <f>OCENA!V204</f>
        <v>3</v>
      </c>
      <c r="I211" s="47" t="str">
        <f>OCENA!P204</f>
        <v>KOS</v>
      </c>
      <c r="J211" s="386"/>
      <c r="K211" s="96">
        <f t="shared" si="4"/>
        <v>0</v>
      </c>
      <c r="L211" s="47" t="str">
        <f>OCENA!O204</f>
        <v>A</v>
      </c>
    </row>
    <row r="212" spans="1:12" x14ac:dyDescent="0.2">
      <c r="A212" s="47">
        <f>OCENA!A205</f>
        <v>204</v>
      </c>
      <c r="B212" s="47">
        <f>OCENA!I205</f>
        <v>3993</v>
      </c>
      <c r="C212" s="447"/>
      <c r="D212" s="47">
        <f>OCENA!G205</f>
        <v>7</v>
      </c>
      <c r="E212" s="47" t="str">
        <f>OCENA!H205</f>
        <v>MONTAŽNO DEMOTAŽNI KOS</v>
      </c>
      <c r="F212" s="47" t="str">
        <f>OCENA!M205</f>
        <v xml:space="preserve">MDK-KOS DN 80                      </v>
      </c>
      <c r="G212" s="447"/>
      <c r="H212" s="47">
        <f>OCENA!V205</f>
        <v>3</v>
      </c>
      <c r="I212" s="47" t="str">
        <f>OCENA!P205</f>
        <v>KOS</v>
      </c>
      <c r="J212" s="386"/>
      <c r="K212" s="96">
        <f t="shared" si="4"/>
        <v>0</v>
      </c>
      <c r="L212" s="47" t="str">
        <f>OCENA!O205</f>
        <v>A</v>
      </c>
    </row>
    <row r="213" spans="1:12" x14ac:dyDescent="0.2">
      <c r="A213" s="47">
        <f>OCENA!A206</f>
        <v>205</v>
      </c>
      <c r="B213" s="47">
        <f>OCENA!I206</f>
        <v>4010</v>
      </c>
      <c r="C213" s="447"/>
      <c r="D213" s="47">
        <f>OCENA!G206</f>
        <v>7</v>
      </c>
      <c r="E213" s="47" t="str">
        <f>OCENA!H206</f>
        <v>MONTAŽNO DEMOTAŽNI KOS</v>
      </c>
      <c r="F213" s="47" t="str">
        <f>OCENA!M206</f>
        <v xml:space="preserve">MDK-KOS DN 100                     </v>
      </c>
      <c r="G213" s="447"/>
      <c r="H213" s="47">
        <f>OCENA!V206</f>
        <v>3</v>
      </c>
      <c r="I213" s="47" t="str">
        <f>OCENA!P206</f>
        <v>KOS</v>
      </c>
      <c r="J213" s="386"/>
      <c r="K213" s="96">
        <f t="shared" si="4"/>
        <v>0</v>
      </c>
      <c r="L213" s="47" t="str">
        <f>OCENA!O206</f>
        <v>A</v>
      </c>
    </row>
    <row r="214" spans="1:12" x14ac:dyDescent="0.2">
      <c r="A214" s="47">
        <f>OCENA!A207</f>
        <v>206</v>
      </c>
      <c r="B214" s="47">
        <f>OCENA!I207</f>
        <v>3961</v>
      </c>
      <c r="C214" s="447"/>
      <c r="D214" s="47">
        <f>OCENA!G207</f>
        <v>7</v>
      </c>
      <c r="E214" s="47" t="str">
        <f>OCENA!H207</f>
        <v>MONTAŽNO DEMOTAŽNI KOS</v>
      </c>
      <c r="F214" s="47" t="str">
        <f>OCENA!M207</f>
        <v xml:space="preserve">MDK-KOS DN 125                     </v>
      </c>
      <c r="G214" s="447"/>
      <c r="H214" s="47">
        <f>OCENA!V207</f>
        <v>3</v>
      </c>
      <c r="I214" s="47" t="str">
        <f>OCENA!P207</f>
        <v>KOS</v>
      </c>
      <c r="J214" s="386"/>
      <c r="K214" s="96">
        <f t="shared" si="4"/>
        <v>0</v>
      </c>
      <c r="L214" s="47" t="str">
        <f>OCENA!O207</f>
        <v>A</v>
      </c>
    </row>
    <row r="215" spans="1:12" x14ac:dyDescent="0.2">
      <c r="A215" s="47">
        <f>OCENA!A208</f>
        <v>207</v>
      </c>
      <c r="B215" s="47">
        <f>OCENA!I208</f>
        <v>9131</v>
      </c>
      <c r="C215" s="447"/>
      <c r="D215" s="47">
        <f>OCENA!G208</f>
        <v>7</v>
      </c>
      <c r="E215" s="47" t="str">
        <f>OCENA!H208</f>
        <v>MONTAŽNO DEMOTAŽNI KOS</v>
      </c>
      <c r="F215" s="47" t="str">
        <f>OCENA!M208</f>
        <v xml:space="preserve">MDK-KOS DN 150                     </v>
      </c>
      <c r="G215" s="447"/>
      <c r="H215" s="47">
        <f>OCENA!V208</f>
        <v>3</v>
      </c>
      <c r="I215" s="47" t="str">
        <f>OCENA!P208</f>
        <v>KOS</v>
      </c>
      <c r="J215" s="386"/>
      <c r="K215" s="96">
        <f t="shared" si="4"/>
        <v>0</v>
      </c>
      <c r="L215" s="47" t="str">
        <f>OCENA!O208</f>
        <v>A</v>
      </c>
    </row>
    <row r="216" spans="1:12" x14ac:dyDescent="0.2">
      <c r="A216" s="47">
        <f>OCENA!A209</f>
        <v>208</v>
      </c>
      <c r="B216" s="47">
        <f>OCENA!I209</f>
        <v>9261</v>
      </c>
      <c r="C216" s="447"/>
      <c r="D216" s="47">
        <f>OCENA!G209</f>
        <v>7</v>
      </c>
      <c r="E216" s="47" t="str">
        <f>OCENA!H209</f>
        <v>MONTAŽNO DEMOTAŽNI KOS</v>
      </c>
      <c r="F216" s="47" t="str">
        <f>OCENA!M209</f>
        <v xml:space="preserve">MDK-KOS DN 200                     </v>
      </c>
      <c r="G216" s="447"/>
      <c r="H216" s="47">
        <f>OCENA!V209</f>
        <v>3</v>
      </c>
      <c r="I216" s="47" t="str">
        <f>OCENA!P209</f>
        <v>KOS</v>
      </c>
      <c r="J216" s="386"/>
      <c r="K216" s="96">
        <f t="shared" si="4"/>
        <v>0</v>
      </c>
      <c r="L216" s="47" t="str">
        <f>OCENA!O209</f>
        <v>A</v>
      </c>
    </row>
    <row r="217" spans="1:12" x14ac:dyDescent="0.2">
      <c r="A217" s="47">
        <f>OCENA!A210</f>
        <v>209</v>
      </c>
      <c r="B217" s="47">
        <f>OCENA!I210</f>
        <v>9227</v>
      </c>
      <c r="C217" s="447"/>
      <c r="D217" s="47">
        <f>OCENA!G210</f>
        <v>7</v>
      </c>
      <c r="E217" s="47" t="str">
        <f>OCENA!H210</f>
        <v>MONTAŽNO DEMOTAŽNI KOS</v>
      </c>
      <c r="F217" s="47" t="str">
        <f>OCENA!M210</f>
        <v xml:space="preserve">MDK-KOS DN 250                     </v>
      </c>
      <c r="G217" s="447"/>
      <c r="H217" s="47">
        <f>OCENA!V210</f>
        <v>3</v>
      </c>
      <c r="I217" s="47" t="str">
        <f>OCENA!P210</f>
        <v>KOS</v>
      </c>
      <c r="J217" s="386"/>
      <c r="K217" s="96">
        <f t="shared" si="4"/>
        <v>0</v>
      </c>
      <c r="L217" s="47" t="str">
        <f>OCENA!O210</f>
        <v>A</v>
      </c>
    </row>
    <row r="218" spans="1:12" x14ac:dyDescent="0.2">
      <c r="A218" s="47">
        <f>OCENA!A211</f>
        <v>210</v>
      </c>
      <c r="B218" s="47">
        <f>OCENA!I211</f>
        <v>3448</v>
      </c>
      <c r="C218" s="447"/>
      <c r="D218" s="47">
        <f>OCENA!G211</f>
        <v>8</v>
      </c>
      <c r="E218" s="47" t="str">
        <f>OCENA!H211</f>
        <v>ZASUN F4</v>
      </c>
      <c r="F218" s="47" t="str">
        <f>OCENA!M211</f>
        <v xml:space="preserve">EV ZASUN F4 DN  50 </v>
      </c>
      <c r="G218" s="447"/>
      <c r="H218" s="47">
        <f>OCENA!V211</f>
        <v>20</v>
      </c>
      <c r="I218" s="47" t="str">
        <f>OCENA!P211</f>
        <v>KOS</v>
      </c>
      <c r="J218" s="386"/>
      <c r="K218" s="96">
        <f t="shared" si="4"/>
        <v>0</v>
      </c>
      <c r="L218" s="47" t="str">
        <f>OCENA!O211</f>
        <v>A</v>
      </c>
    </row>
    <row r="219" spans="1:12" x14ac:dyDescent="0.2">
      <c r="A219" s="47">
        <f>OCENA!A212</f>
        <v>211</v>
      </c>
      <c r="B219" s="47">
        <f>OCENA!I212</f>
        <v>3429</v>
      </c>
      <c r="C219" s="447"/>
      <c r="D219" s="47">
        <f>OCENA!G212</f>
        <v>8</v>
      </c>
      <c r="E219" s="47" t="str">
        <f>OCENA!H212</f>
        <v>ZASUN F4</v>
      </c>
      <c r="F219" s="47" t="str">
        <f>OCENA!M212</f>
        <v xml:space="preserve">EV ZASUN F4 DN  65 </v>
      </c>
      <c r="G219" s="447"/>
      <c r="H219" s="47">
        <f>OCENA!V212</f>
        <v>10</v>
      </c>
      <c r="I219" s="47" t="str">
        <f>OCENA!P212</f>
        <v>KOS</v>
      </c>
      <c r="J219" s="386"/>
      <c r="K219" s="96">
        <f t="shared" si="4"/>
        <v>0</v>
      </c>
      <c r="L219" s="47" t="str">
        <f>OCENA!O212</f>
        <v>A</v>
      </c>
    </row>
    <row r="220" spans="1:12" x14ac:dyDescent="0.2">
      <c r="A220" s="47">
        <f>OCENA!A213</f>
        <v>212</v>
      </c>
      <c r="B220" s="47">
        <f>OCENA!I213</f>
        <v>3449</v>
      </c>
      <c r="C220" s="447"/>
      <c r="D220" s="47">
        <f>OCENA!G213</f>
        <v>8</v>
      </c>
      <c r="E220" s="47" t="str">
        <f>OCENA!H213</f>
        <v>ZASUN F4</v>
      </c>
      <c r="F220" s="47" t="str">
        <f>OCENA!M213</f>
        <v>EV ZASUN F4 DN  80</v>
      </c>
      <c r="G220" s="447"/>
      <c r="H220" s="47">
        <f>OCENA!V213</f>
        <v>55</v>
      </c>
      <c r="I220" s="47" t="str">
        <f>OCENA!P213</f>
        <v>KOS</v>
      </c>
      <c r="J220" s="386"/>
      <c r="K220" s="96">
        <f t="shared" si="4"/>
        <v>0</v>
      </c>
      <c r="L220" s="47" t="str">
        <f>OCENA!O213</f>
        <v>A</v>
      </c>
    </row>
    <row r="221" spans="1:12" x14ac:dyDescent="0.2">
      <c r="A221" s="47">
        <f>OCENA!A214</f>
        <v>213</v>
      </c>
      <c r="B221" s="47">
        <f>OCENA!I214</f>
        <v>3450</v>
      </c>
      <c r="C221" s="447"/>
      <c r="D221" s="47">
        <f>OCENA!G214</f>
        <v>8</v>
      </c>
      <c r="E221" s="47" t="str">
        <f>OCENA!H214</f>
        <v>ZASUN F4</v>
      </c>
      <c r="F221" s="47" t="str">
        <f>OCENA!M214</f>
        <v>EV ZASUN F4 DN 100</v>
      </c>
      <c r="G221" s="447"/>
      <c r="H221" s="47">
        <f>OCENA!V214</f>
        <v>33</v>
      </c>
      <c r="I221" s="47" t="str">
        <f>OCENA!P214</f>
        <v>KOS</v>
      </c>
      <c r="J221" s="386"/>
      <c r="K221" s="96">
        <f t="shared" si="4"/>
        <v>0</v>
      </c>
      <c r="L221" s="47" t="str">
        <f>OCENA!O214</f>
        <v>A</v>
      </c>
    </row>
    <row r="222" spans="1:12" x14ac:dyDescent="0.2">
      <c r="A222" s="47">
        <f>OCENA!A215</f>
        <v>214</v>
      </c>
      <c r="B222" s="47">
        <f>OCENA!I215</f>
        <v>3866</v>
      </c>
      <c r="C222" s="447"/>
      <c r="D222" s="47">
        <f>OCENA!G215</f>
        <v>8</v>
      </c>
      <c r="E222" s="47" t="str">
        <f>OCENA!H215</f>
        <v>ZASUN F4</v>
      </c>
      <c r="F222" s="47" t="str">
        <f>OCENA!M215</f>
        <v>EV ZASUN F4 DN 125</v>
      </c>
      <c r="G222" s="447"/>
      <c r="H222" s="47">
        <f>OCENA!V215</f>
        <v>8</v>
      </c>
      <c r="I222" s="47" t="str">
        <f>OCENA!P215</f>
        <v>KOS</v>
      </c>
      <c r="J222" s="386"/>
      <c r="K222" s="96">
        <f t="shared" si="4"/>
        <v>0</v>
      </c>
      <c r="L222" s="47" t="str">
        <f>OCENA!O215</f>
        <v>A</v>
      </c>
    </row>
    <row r="223" spans="1:12" x14ac:dyDescent="0.2">
      <c r="A223" s="47">
        <f>OCENA!A216</f>
        <v>215</v>
      </c>
      <c r="B223" s="47">
        <f>OCENA!I216</f>
        <v>3452</v>
      </c>
      <c r="C223" s="447"/>
      <c r="D223" s="47">
        <f>OCENA!G216</f>
        <v>8</v>
      </c>
      <c r="E223" s="47" t="str">
        <f>OCENA!H216</f>
        <v>ZASUN F4</v>
      </c>
      <c r="F223" s="47" t="str">
        <f>OCENA!M216</f>
        <v>EV ZASUN F4 DN 150</v>
      </c>
      <c r="G223" s="447"/>
      <c r="H223" s="47">
        <f>OCENA!V216</f>
        <v>10</v>
      </c>
      <c r="I223" s="47" t="str">
        <f>OCENA!P216</f>
        <v>KOS</v>
      </c>
      <c r="J223" s="386"/>
      <c r="K223" s="96">
        <f t="shared" si="4"/>
        <v>0</v>
      </c>
      <c r="L223" s="47" t="str">
        <f>OCENA!O216</f>
        <v>A</v>
      </c>
    </row>
    <row r="224" spans="1:12" x14ac:dyDescent="0.2">
      <c r="A224" s="47">
        <f>OCENA!A217</f>
        <v>216</v>
      </c>
      <c r="B224" s="47">
        <f>OCENA!I217</f>
        <v>3453</v>
      </c>
      <c r="C224" s="447"/>
      <c r="D224" s="47">
        <f>OCENA!G217</f>
        <v>8</v>
      </c>
      <c r="E224" s="47" t="str">
        <f>OCENA!H217</f>
        <v>ZASUN F4</v>
      </c>
      <c r="F224" s="47" t="str">
        <f>OCENA!M217</f>
        <v>EV ZASUN F4 DN 200</v>
      </c>
      <c r="G224" s="447"/>
      <c r="H224" s="47">
        <f>OCENA!V217</f>
        <v>3</v>
      </c>
      <c r="I224" s="47" t="str">
        <f>OCENA!P217</f>
        <v>KOS</v>
      </c>
      <c r="J224" s="386"/>
      <c r="K224" s="96">
        <f t="shared" si="4"/>
        <v>0</v>
      </c>
      <c r="L224" s="47" t="str">
        <f>OCENA!O217</f>
        <v>A</v>
      </c>
    </row>
    <row r="225" spans="1:12" x14ac:dyDescent="0.2">
      <c r="A225" s="47">
        <f>OCENA!A218</f>
        <v>217</v>
      </c>
      <c r="B225" s="47">
        <f>OCENA!I218</f>
        <v>2871</v>
      </c>
      <c r="C225" s="447"/>
      <c r="D225" s="47">
        <f>OCENA!G218</f>
        <v>8</v>
      </c>
      <c r="E225" s="47" t="str">
        <f>OCENA!H218</f>
        <v>ZASUN F4</v>
      </c>
      <c r="F225" s="47" t="str">
        <f>OCENA!M218</f>
        <v>EV ZASUN F4 DN 250</v>
      </c>
      <c r="G225" s="447"/>
      <c r="H225" s="47">
        <f>OCENA!V218</f>
        <v>5</v>
      </c>
      <c r="I225" s="47" t="str">
        <f>OCENA!P218</f>
        <v>KOS</v>
      </c>
      <c r="J225" s="386"/>
      <c r="K225" s="96">
        <f t="shared" si="4"/>
        <v>0</v>
      </c>
      <c r="L225" s="47" t="str">
        <f>OCENA!O218</f>
        <v>A</v>
      </c>
    </row>
    <row r="226" spans="1:12" x14ac:dyDescent="0.2">
      <c r="A226" s="47">
        <f>OCENA!A219</f>
        <v>218</v>
      </c>
      <c r="B226" s="47">
        <f>OCENA!I219</f>
        <v>3937</v>
      </c>
      <c r="C226" s="447"/>
      <c r="D226" s="47">
        <f>OCENA!G219</f>
        <v>9</v>
      </c>
      <c r="E226" s="47" t="str">
        <f>OCENA!H219</f>
        <v>ZASUN F5</v>
      </c>
      <c r="F226" s="47" t="str">
        <f>OCENA!M219</f>
        <v>EV ZASUN F5 DN  50</v>
      </c>
      <c r="G226" s="447"/>
      <c r="H226" s="47">
        <f>OCENA!V219</f>
        <v>10</v>
      </c>
      <c r="I226" s="47" t="str">
        <f>OCENA!P219</f>
        <v>KOS</v>
      </c>
      <c r="J226" s="386"/>
      <c r="K226" s="96">
        <f t="shared" si="4"/>
        <v>0</v>
      </c>
      <c r="L226" s="47" t="str">
        <f>OCENA!O219</f>
        <v>A</v>
      </c>
    </row>
    <row r="227" spans="1:12" x14ac:dyDescent="0.2">
      <c r="A227" s="47">
        <f>OCENA!A220</f>
        <v>219</v>
      </c>
      <c r="B227" s="47">
        <f>OCENA!I220</f>
        <v>3973</v>
      </c>
      <c r="C227" s="447"/>
      <c r="D227" s="47">
        <f>OCENA!G220</f>
        <v>9</v>
      </c>
      <c r="E227" s="47" t="str">
        <f>OCENA!H220</f>
        <v>ZASUN F5</v>
      </c>
      <c r="F227" s="47" t="str">
        <f>OCENA!M220</f>
        <v>EV ZASUN F5 DN  65</v>
      </c>
      <c r="G227" s="447"/>
      <c r="H227" s="47">
        <f>OCENA!V220</f>
        <v>3</v>
      </c>
      <c r="I227" s="47" t="str">
        <f>OCENA!P220</f>
        <v>KOS</v>
      </c>
      <c r="J227" s="386"/>
      <c r="K227" s="96">
        <f t="shared" si="4"/>
        <v>0</v>
      </c>
      <c r="L227" s="47" t="str">
        <f>OCENA!O220</f>
        <v>A</v>
      </c>
    </row>
    <row r="228" spans="1:12" x14ac:dyDescent="0.2">
      <c r="A228" s="47">
        <f>OCENA!A221</f>
        <v>220</v>
      </c>
      <c r="B228" s="47">
        <f>OCENA!I221</f>
        <v>3967</v>
      </c>
      <c r="C228" s="447"/>
      <c r="D228" s="47">
        <f>OCENA!G221</f>
        <v>9</v>
      </c>
      <c r="E228" s="47" t="str">
        <f>OCENA!H221</f>
        <v>ZASUN F5</v>
      </c>
      <c r="F228" s="47" t="str">
        <f>OCENA!M221</f>
        <v>EV ZASUN F5 DN  80</v>
      </c>
      <c r="G228" s="447"/>
      <c r="H228" s="47">
        <f>OCENA!V221</f>
        <v>3</v>
      </c>
      <c r="I228" s="47" t="str">
        <f>OCENA!P221</f>
        <v>KOS</v>
      </c>
      <c r="J228" s="386"/>
      <c r="K228" s="96">
        <f t="shared" si="4"/>
        <v>0</v>
      </c>
      <c r="L228" s="47" t="str">
        <f>OCENA!O221</f>
        <v>A</v>
      </c>
    </row>
    <row r="229" spans="1:12" x14ac:dyDescent="0.2">
      <c r="A229" s="47">
        <f>OCENA!A222</f>
        <v>221</v>
      </c>
      <c r="B229" s="47">
        <f>OCENA!I222</f>
        <v>3431</v>
      </c>
      <c r="C229" s="447"/>
      <c r="D229" s="47">
        <f>OCENA!G222</f>
        <v>9</v>
      </c>
      <c r="E229" s="47" t="str">
        <f>OCENA!H222</f>
        <v>ZASUN F5</v>
      </c>
      <c r="F229" s="47" t="str">
        <f>OCENA!M222</f>
        <v>EV ZASUN F5 DN 100</v>
      </c>
      <c r="G229" s="447"/>
      <c r="H229" s="47">
        <f>OCENA!V222</f>
        <v>3</v>
      </c>
      <c r="I229" s="47" t="str">
        <f>OCENA!P222</f>
        <v>KOS</v>
      </c>
      <c r="J229" s="386"/>
      <c r="K229" s="96">
        <f t="shared" si="4"/>
        <v>0</v>
      </c>
      <c r="L229" s="47" t="str">
        <f>OCENA!O222</f>
        <v>A</v>
      </c>
    </row>
    <row r="230" spans="1:12" x14ac:dyDescent="0.2">
      <c r="A230" s="47">
        <f>OCENA!A223</f>
        <v>222</v>
      </c>
      <c r="B230" s="47">
        <f>OCENA!I223</f>
        <v>9744</v>
      </c>
      <c r="C230" s="447"/>
      <c r="D230" s="47">
        <f>OCENA!G223</f>
        <v>9</v>
      </c>
      <c r="E230" s="47" t="str">
        <f>OCENA!H223</f>
        <v>ZASUN F5 KOMPENZACIJA</v>
      </c>
      <c r="F230" s="47" t="str">
        <f>OCENA!M223</f>
        <v>EV ZASUN F5 S KOMPENZACIJO DN  80</v>
      </c>
      <c r="G230" s="447"/>
      <c r="H230" s="47">
        <f>OCENA!V223</f>
        <v>3</v>
      </c>
      <c r="I230" s="47" t="str">
        <f>OCENA!P223</f>
        <v>KOS</v>
      </c>
      <c r="J230" s="386"/>
      <c r="K230" s="96">
        <f t="shared" si="4"/>
        <v>0</v>
      </c>
      <c r="L230" s="47" t="str">
        <f>OCENA!O223</f>
        <v>A</v>
      </c>
    </row>
    <row r="231" spans="1:12" x14ac:dyDescent="0.2">
      <c r="A231" s="47">
        <f>OCENA!A224</f>
        <v>223</v>
      </c>
      <c r="B231" s="47">
        <f>OCENA!I224</f>
        <v>9745</v>
      </c>
      <c r="C231" s="447"/>
      <c r="D231" s="47">
        <f>OCENA!G224</f>
        <v>9</v>
      </c>
      <c r="E231" s="47" t="str">
        <f>OCENA!H224</f>
        <v>ZASUN F5 KOMPENZACIJA</v>
      </c>
      <c r="F231" s="47" t="str">
        <f>OCENA!M224</f>
        <v>EV ZASUN F5 S KOMPENZACIJO DN  100</v>
      </c>
      <c r="G231" s="447"/>
      <c r="H231" s="47">
        <f>OCENA!V224</f>
        <v>3</v>
      </c>
      <c r="I231" s="47" t="str">
        <f>OCENA!P224</f>
        <v>KOS</v>
      </c>
      <c r="J231" s="386"/>
      <c r="K231" s="96">
        <f t="shared" si="4"/>
        <v>0</v>
      </c>
      <c r="L231" s="47" t="str">
        <f>OCENA!O224</f>
        <v>A</v>
      </c>
    </row>
    <row r="232" spans="1:12" x14ac:dyDescent="0.2">
      <c r="A232" s="47">
        <f>OCENA!A225</f>
        <v>224</v>
      </c>
      <c r="B232" s="47">
        <f>OCENA!I225</f>
        <v>3938</v>
      </c>
      <c r="C232" s="447"/>
      <c r="D232" s="47">
        <f>OCENA!G225</f>
        <v>10</v>
      </c>
      <c r="E232" s="47" t="str">
        <f>OCENA!H225</f>
        <v>ROČNO KOLO ZA ZASUN</v>
      </c>
      <c r="F232" s="47" t="str">
        <f>OCENA!M225</f>
        <v xml:space="preserve">KOLO ZA ZASUN DN  50               </v>
      </c>
      <c r="G232" s="447"/>
      <c r="H232" s="47">
        <f>OCENA!V225</f>
        <v>20</v>
      </c>
      <c r="I232" s="47" t="str">
        <f>OCENA!P225</f>
        <v>KOS</v>
      </c>
      <c r="J232" s="386"/>
      <c r="K232" s="96">
        <f t="shared" si="4"/>
        <v>0</v>
      </c>
      <c r="L232" s="47" t="str">
        <f>OCENA!O225</f>
        <v>A</v>
      </c>
    </row>
    <row r="233" spans="1:12" x14ac:dyDescent="0.2">
      <c r="A233" s="47">
        <f>OCENA!A226</f>
        <v>225</v>
      </c>
      <c r="B233" s="47">
        <f>OCENA!I226</f>
        <v>3925</v>
      </c>
      <c r="C233" s="447"/>
      <c r="D233" s="47">
        <f>OCENA!G226</f>
        <v>10</v>
      </c>
      <c r="E233" s="47" t="str">
        <f>OCENA!H226</f>
        <v>ROČNO KOLO ZA ZASUN</v>
      </c>
      <c r="F233" s="47" t="str">
        <f>OCENA!M226</f>
        <v xml:space="preserve">KOLO ZA ZASUN DN  65,80            </v>
      </c>
      <c r="G233" s="447"/>
      <c r="H233" s="47">
        <f>OCENA!V226</f>
        <v>15</v>
      </c>
      <c r="I233" s="47" t="str">
        <f>OCENA!P226</f>
        <v>KOS</v>
      </c>
      <c r="J233" s="386"/>
      <c r="K233" s="96">
        <f t="shared" si="4"/>
        <v>0</v>
      </c>
      <c r="L233" s="47" t="str">
        <f>OCENA!O226</f>
        <v>A</v>
      </c>
    </row>
    <row r="234" spans="1:12" x14ac:dyDescent="0.2">
      <c r="A234" s="47">
        <f>OCENA!A227</f>
        <v>226</v>
      </c>
      <c r="B234" s="47">
        <f>OCENA!I227</f>
        <v>3865</v>
      </c>
      <c r="C234" s="447"/>
      <c r="D234" s="47">
        <f>OCENA!G227</f>
        <v>10</v>
      </c>
      <c r="E234" s="47" t="str">
        <f>OCENA!H227</f>
        <v>ROČNO KOLO ZA ZASUN</v>
      </c>
      <c r="F234" s="47" t="str">
        <f>OCENA!M227</f>
        <v xml:space="preserve">KOLO ZA ZASUN DN 100,125,150       </v>
      </c>
      <c r="G234" s="447"/>
      <c r="H234" s="47">
        <f>OCENA!V227</f>
        <v>30</v>
      </c>
      <c r="I234" s="47" t="str">
        <f>OCENA!P227</f>
        <v>KOS</v>
      </c>
      <c r="J234" s="386"/>
      <c r="K234" s="96">
        <f t="shared" si="4"/>
        <v>0</v>
      </c>
      <c r="L234" s="47" t="str">
        <f>OCENA!O227</f>
        <v>A</v>
      </c>
    </row>
    <row r="235" spans="1:12" x14ac:dyDescent="0.2">
      <c r="A235" s="47">
        <f>OCENA!A228</f>
        <v>227</v>
      </c>
      <c r="B235" s="47">
        <f>OCENA!I228</f>
        <v>9063</v>
      </c>
      <c r="C235" s="447"/>
      <c r="D235" s="47">
        <f>OCENA!G228</f>
        <v>10</v>
      </c>
      <c r="E235" s="47" t="str">
        <f>OCENA!H228</f>
        <v>ROČNO KOLO ZA ZASUN</v>
      </c>
      <c r="F235" s="47" t="str">
        <f>OCENA!M228</f>
        <v xml:space="preserve">KOLO ZA ZASUN DN 200               </v>
      </c>
      <c r="G235" s="447"/>
      <c r="H235" s="47">
        <f>OCENA!V228</f>
        <v>5</v>
      </c>
      <c r="I235" s="47" t="str">
        <f>OCENA!P228</f>
        <v>KOS</v>
      </c>
      <c r="J235" s="386"/>
      <c r="K235" s="96">
        <f t="shared" si="4"/>
        <v>0</v>
      </c>
      <c r="L235" s="47" t="str">
        <f>OCENA!O228</f>
        <v>A</v>
      </c>
    </row>
    <row r="236" spans="1:12" x14ac:dyDescent="0.2">
      <c r="A236" s="47">
        <f>OCENA!A229</f>
        <v>228</v>
      </c>
      <c r="B236" s="47">
        <f>OCENA!I229</f>
        <v>9066</v>
      </c>
      <c r="C236" s="447"/>
      <c r="D236" s="47">
        <f>OCENA!G229</f>
        <v>11</v>
      </c>
      <c r="E236" s="47" t="str">
        <f>OCENA!H229</f>
        <v>CESTNI VENTIL</v>
      </c>
      <c r="F236" s="47" t="str">
        <f>OCENA!M229</f>
        <v xml:space="preserve">CESTNI VENTIL EV 1''               </v>
      </c>
      <c r="G236" s="447"/>
      <c r="H236" s="47">
        <f>OCENA!V229</f>
        <v>10</v>
      </c>
      <c r="I236" s="47" t="str">
        <f>OCENA!P229</f>
        <v>KOS</v>
      </c>
      <c r="J236" s="386"/>
      <c r="K236" s="96">
        <f t="shared" si="4"/>
        <v>0</v>
      </c>
      <c r="L236" s="47" t="str">
        <f>OCENA!O229</f>
        <v>A</v>
      </c>
    </row>
    <row r="237" spans="1:12" x14ac:dyDescent="0.2">
      <c r="A237" s="47">
        <f>OCENA!A230</f>
        <v>229</v>
      </c>
      <c r="B237" s="47">
        <f>OCENA!I230</f>
        <v>9067</v>
      </c>
      <c r="C237" s="447"/>
      <c r="D237" s="47">
        <f>OCENA!G230</f>
        <v>11</v>
      </c>
      <c r="E237" s="47" t="str">
        <f>OCENA!H230</f>
        <v>CESTNI VENTIL</v>
      </c>
      <c r="F237" s="47" t="str">
        <f>OCENA!M230</f>
        <v xml:space="preserve">CESTNI VENTIL EV 5/4''             </v>
      </c>
      <c r="G237" s="447"/>
      <c r="H237" s="47">
        <f>OCENA!V230</f>
        <v>3</v>
      </c>
      <c r="I237" s="47" t="str">
        <f>OCENA!P230</f>
        <v>KOS</v>
      </c>
      <c r="J237" s="386"/>
      <c r="K237" s="96">
        <f t="shared" si="4"/>
        <v>0</v>
      </c>
      <c r="L237" s="47" t="str">
        <f>OCENA!O230</f>
        <v>A</v>
      </c>
    </row>
    <row r="238" spans="1:12" x14ac:dyDescent="0.2">
      <c r="A238" s="47">
        <f>OCENA!A231</f>
        <v>230</v>
      </c>
      <c r="B238" s="47">
        <f>OCENA!I231</f>
        <v>9068</v>
      </c>
      <c r="C238" s="447"/>
      <c r="D238" s="47">
        <f>OCENA!G231</f>
        <v>11</v>
      </c>
      <c r="E238" s="47" t="str">
        <f>OCENA!H231</f>
        <v>CESTNI VENTIL</v>
      </c>
      <c r="F238" s="47" t="str">
        <f>OCENA!M231</f>
        <v xml:space="preserve">CESTNI VENTIL EV 6/4''             </v>
      </c>
      <c r="G238" s="447"/>
      <c r="H238" s="47">
        <f>OCENA!V231</f>
        <v>3</v>
      </c>
      <c r="I238" s="47" t="str">
        <f>OCENA!P231</f>
        <v>KOS</v>
      </c>
      <c r="J238" s="386"/>
      <c r="K238" s="96">
        <f t="shared" si="4"/>
        <v>0</v>
      </c>
      <c r="L238" s="47" t="str">
        <f>OCENA!O231</f>
        <v>A</v>
      </c>
    </row>
    <row r="239" spans="1:12" x14ac:dyDescent="0.2">
      <c r="A239" s="47">
        <f>OCENA!A232</f>
        <v>231</v>
      </c>
      <c r="B239" s="47">
        <f>OCENA!I232</f>
        <v>3690</v>
      </c>
      <c r="C239" s="447"/>
      <c r="D239" s="47">
        <f>OCENA!G232</f>
        <v>12</v>
      </c>
      <c r="E239" s="47" t="str">
        <f>OCENA!H232</f>
        <v>CESTNA KAPA ZA HIŠNI PRIKLJKUČEK</v>
      </c>
      <c r="F239" s="47" t="str">
        <f>OCENA!M232</f>
        <v xml:space="preserve">CESTNA KAPA DN 125                 </v>
      </c>
      <c r="G239" s="447"/>
      <c r="H239" s="47">
        <f>OCENA!V232</f>
        <v>113</v>
      </c>
      <c r="I239" s="47" t="str">
        <f>OCENA!P232</f>
        <v>KOS</v>
      </c>
      <c r="J239" s="386"/>
      <c r="K239" s="96">
        <f t="shared" si="4"/>
        <v>0</v>
      </c>
      <c r="L239" s="47" t="str">
        <f>OCENA!O232</f>
        <v>A</v>
      </c>
    </row>
    <row r="240" spans="1:12" x14ac:dyDescent="0.2">
      <c r="A240" s="47">
        <f>OCENA!A233</f>
        <v>232</v>
      </c>
      <c r="B240" s="47">
        <f>OCENA!I233</f>
        <v>9762</v>
      </c>
      <c r="C240" s="447"/>
      <c r="D240" s="47">
        <f>OCENA!G233</f>
        <v>12</v>
      </c>
      <c r="E240" s="47" t="str">
        <f>OCENA!H233</f>
        <v>CESTNA KAPA ZA HIŠNI PRIKLJKUČEK</v>
      </c>
      <c r="F240" s="47" t="str">
        <f>OCENA!M233</f>
        <v xml:space="preserve">CESTNA KAPA TELESKOPSKA DN 125/200 </v>
      </c>
      <c r="G240" s="447"/>
      <c r="H240" s="47">
        <f>OCENA!V233</f>
        <v>88</v>
      </c>
      <c r="I240" s="47" t="str">
        <f>OCENA!P233</f>
        <v>KOS</v>
      </c>
      <c r="J240" s="386"/>
      <c r="K240" s="96">
        <f t="shared" si="4"/>
        <v>0</v>
      </c>
      <c r="L240" s="47" t="str">
        <f>OCENA!O233</f>
        <v>A</v>
      </c>
    </row>
    <row r="241" spans="1:12" x14ac:dyDescent="0.2">
      <c r="A241" s="47">
        <f>OCENA!A234</f>
        <v>233</v>
      </c>
      <c r="B241" s="47">
        <f>OCENA!I234</f>
        <v>3692</v>
      </c>
      <c r="C241" s="447"/>
      <c r="D241" s="47">
        <f>OCENA!G234</f>
        <v>13</v>
      </c>
      <c r="E241" s="47" t="str">
        <f>OCENA!H234</f>
        <v>CESTNA KAPA ZA ZASUN</v>
      </c>
      <c r="F241" s="47" t="str">
        <f>OCENA!M234</f>
        <v xml:space="preserve">CESTNA KAPA DN 200                 </v>
      </c>
      <c r="G241" s="447"/>
      <c r="H241" s="47">
        <f>OCENA!V234</f>
        <v>38</v>
      </c>
      <c r="I241" s="47" t="str">
        <f>OCENA!P234</f>
        <v>KOS</v>
      </c>
      <c r="J241" s="386"/>
      <c r="K241" s="96">
        <f t="shared" si="4"/>
        <v>0</v>
      </c>
      <c r="L241" s="47" t="str">
        <f>OCENA!O234</f>
        <v>A</v>
      </c>
    </row>
    <row r="242" spans="1:12" x14ac:dyDescent="0.2">
      <c r="A242" s="47">
        <f>OCENA!A235</f>
        <v>234</v>
      </c>
      <c r="B242" s="47">
        <f>OCENA!I235</f>
        <v>3691</v>
      </c>
      <c r="C242" s="447"/>
      <c r="D242" s="47">
        <f>OCENA!G235</f>
        <v>13</v>
      </c>
      <c r="E242" s="47" t="str">
        <f>OCENA!H235</f>
        <v>CESTNA KAPA ZA ZASUN</v>
      </c>
      <c r="F242" s="47" t="str">
        <f>OCENA!M235</f>
        <v xml:space="preserve">CESTNA KAPA OVALNA-HIDRANT         </v>
      </c>
      <c r="G242" s="447"/>
      <c r="H242" s="47">
        <f>OCENA!V235</f>
        <v>20</v>
      </c>
      <c r="I242" s="47" t="str">
        <f>OCENA!P235</f>
        <v>KOS</v>
      </c>
      <c r="J242" s="386"/>
      <c r="K242" s="96">
        <f t="shared" si="4"/>
        <v>0</v>
      </c>
      <c r="L242" s="47" t="str">
        <f>OCENA!O235</f>
        <v>A</v>
      </c>
    </row>
    <row r="243" spans="1:12" x14ac:dyDescent="0.2">
      <c r="A243" s="47">
        <f>OCENA!A236</f>
        <v>235</v>
      </c>
      <c r="B243" s="47">
        <f>OCENA!I236</f>
        <v>4059</v>
      </c>
      <c r="C243" s="447"/>
      <c r="D243" s="47">
        <f>OCENA!G236</f>
        <v>14</v>
      </c>
      <c r="E243" s="47" t="str">
        <f>OCENA!H236</f>
        <v>PODSTAVEK CESTNE KAPE</v>
      </c>
      <c r="F243" s="47" t="str">
        <f>OCENA!M236</f>
        <v xml:space="preserve">PODSTAVEK CESTNE KAPE DN 125 - 200 </v>
      </c>
      <c r="G243" s="447"/>
      <c r="H243" s="47">
        <f>OCENA!V236</f>
        <v>60</v>
      </c>
      <c r="I243" s="47" t="str">
        <f>OCENA!P236</f>
        <v>KOS</v>
      </c>
      <c r="J243" s="386"/>
      <c r="K243" s="96">
        <f t="shared" si="4"/>
        <v>0</v>
      </c>
      <c r="L243" s="47" t="str">
        <f>OCENA!O236</f>
        <v>A</v>
      </c>
    </row>
    <row r="244" spans="1:12" x14ac:dyDescent="0.2">
      <c r="A244" s="47">
        <f>OCENA!A237</f>
        <v>236</v>
      </c>
      <c r="B244" s="47">
        <f>OCENA!I237</f>
        <v>2948</v>
      </c>
      <c r="C244" s="447"/>
      <c r="D244" s="47">
        <f>OCENA!G237</f>
        <v>15</v>
      </c>
      <c r="E244" s="47" t="str">
        <f>OCENA!H237</f>
        <v>VGRADNA GARNITURA ZA ZASUN</v>
      </c>
      <c r="F244" s="47" t="str">
        <f>OCENA!M237</f>
        <v xml:space="preserve">VGRADNA GARNITURA DN  50 TELES     </v>
      </c>
      <c r="G244" s="447"/>
      <c r="H244" s="47">
        <f>OCENA!V237</f>
        <v>10</v>
      </c>
      <c r="I244" s="47" t="str">
        <f>OCENA!P237</f>
        <v>KOS</v>
      </c>
      <c r="J244" s="386"/>
      <c r="K244" s="96">
        <f t="shared" ref="K244:K250" si="5">H244*J244</f>
        <v>0</v>
      </c>
      <c r="L244" s="47" t="str">
        <f>OCENA!O237</f>
        <v>A</v>
      </c>
    </row>
    <row r="245" spans="1:12" x14ac:dyDescent="0.2">
      <c r="A245" s="47">
        <f>OCENA!A238</f>
        <v>237</v>
      </c>
      <c r="B245" s="47">
        <f>OCENA!I238</f>
        <v>3664</v>
      </c>
      <c r="C245" s="447"/>
      <c r="D245" s="47">
        <f>OCENA!G238</f>
        <v>15</v>
      </c>
      <c r="E245" s="47" t="str">
        <f>OCENA!H238</f>
        <v>VGRADNA GARNITURA ZA ZASUN</v>
      </c>
      <c r="F245" s="47" t="str">
        <f>OCENA!M238</f>
        <v xml:space="preserve">VGRADNA GARNITURA DN 65 - 80 TELES </v>
      </c>
      <c r="G245" s="447"/>
      <c r="H245" s="47">
        <f>OCENA!V238</f>
        <v>48</v>
      </c>
      <c r="I245" s="47" t="str">
        <f>OCENA!P238</f>
        <v>KOS</v>
      </c>
      <c r="J245" s="386"/>
      <c r="K245" s="96">
        <f t="shared" si="5"/>
        <v>0</v>
      </c>
      <c r="L245" s="47" t="str">
        <f>OCENA!O238</f>
        <v>A</v>
      </c>
    </row>
    <row r="246" spans="1:12" x14ac:dyDescent="0.2">
      <c r="A246" s="47">
        <f>OCENA!A239</f>
        <v>238</v>
      </c>
      <c r="B246" s="47">
        <f>OCENA!I239</f>
        <v>4004</v>
      </c>
      <c r="C246" s="447"/>
      <c r="D246" s="47">
        <f>OCENA!G239</f>
        <v>15</v>
      </c>
      <c r="E246" s="47" t="str">
        <f>OCENA!H239</f>
        <v>VGRADNA GARNITURA ZA ZASUN</v>
      </c>
      <c r="F246" s="47" t="str">
        <f>OCENA!M239</f>
        <v>VGRADNA GARNITURA DN 65-80 TELES 2M</v>
      </c>
      <c r="G246" s="447"/>
      <c r="H246" s="47">
        <f>OCENA!V239</f>
        <v>13</v>
      </c>
      <c r="I246" s="47" t="str">
        <f>OCENA!P239</f>
        <v>KOS</v>
      </c>
      <c r="J246" s="386"/>
      <c r="K246" s="96">
        <f t="shared" si="5"/>
        <v>0</v>
      </c>
      <c r="L246" s="47" t="str">
        <f>OCENA!O239</f>
        <v>A</v>
      </c>
    </row>
    <row r="247" spans="1:12" x14ac:dyDescent="0.2">
      <c r="A247" s="47">
        <f>OCENA!A240</f>
        <v>239</v>
      </c>
      <c r="B247" s="47">
        <f>OCENA!I240</f>
        <v>2394</v>
      </c>
      <c r="C247" s="447"/>
      <c r="D247" s="47">
        <f>OCENA!G240</f>
        <v>15</v>
      </c>
      <c r="E247" s="47" t="str">
        <f>OCENA!H240</f>
        <v>VGRADNA GARNITURA ZA ZASUN</v>
      </c>
      <c r="F247" s="47" t="str">
        <f>OCENA!M240</f>
        <v xml:space="preserve">VGRADNA GARNITURA DN 100-150 T     </v>
      </c>
      <c r="G247" s="447"/>
      <c r="H247" s="47">
        <f>OCENA!V240</f>
        <v>25</v>
      </c>
      <c r="I247" s="47" t="str">
        <f>OCENA!P240</f>
        <v>KOS</v>
      </c>
      <c r="J247" s="386"/>
      <c r="K247" s="96">
        <f t="shared" si="5"/>
        <v>0</v>
      </c>
      <c r="L247" s="47" t="str">
        <f>OCENA!O240</f>
        <v>A</v>
      </c>
    </row>
    <row r="248" spans="1:12" x14ac:dyDescent="0.2">
      <c r="A248" s="47">
        <f>OCENA!A241</f>
        <v>240</v>
      </c>
      <c r="B248" s="47">
        <f>OCENA!I241</f>
        <v>9085</v>
      </c>
      <c r="C248" s="447"/>
      <c r="D248" s="47">
        <f>OCENA!G241</f>
        <v>15</v>
      </c>
      <c r="E248" s="47" t="str">
        <f>OCENA!H241</f>
        <v>VGRADNA GARNITURA ZA ZASUN</v>
      </c>
      <c r="F248" s="47" t="str">
        <f>OCENA!M241</f>
        <v xml:space="preserve">VGRADNA GARNITURA DN 100-150 DOLGA </v>
      </c>
      <c r="G248" s="447"/>
      <c r="H248" s="47">
        <f>OCENA!V241</f>
        <v>5</v>
      </c>
      <c r="I248" s="47" t="str">
        <f>OCENA!P241</f>
        <v>KOS</v>
      </c>
      <c r="J248" s="386"/>
      <c r="K248" s="96">
        <f t="shared" si="5"/>
        <v>0</v>
      </c>
      <c r="L248" s="47" t="str">
        <f>OCENA!O241</f>
        <v>A</v>
      </c>
    </row>
    <row r="249" spans="1:12" x14ac:dyDescent="0.2">
      <c r="A249" s="47">
        <f>OCENA!A242</f>
        <v>241</v>
      </c>
      <c r="B249" s="47">
        <f>OCENA!I242</f>
        <v>2926</v>
      </c>
      <c r="C249" s="447"/>
      <c r="D249" s="47">
        <f>OCENA!G242</f>
        <v>16</v>
      </c>
      <c r="E249" s="47" t="str">
        <f>OCENA!H242</f>
        <v>REPARATURNA OBJEMKA</v>
      </c>
      <c r="F249" s="47" t="str">
        <f>OCENA!M242</f>
        <v xml:space="preserve">REPARATURNA OBJEMKA TIP  75        </v>
      </c>
      <c r="G249" s="447"/>
      <c r="H249" s="47">
        <f>OCENA!V242</f>
        <v>10</v>
      </c>
      <c r="I249" s="47" t="str">
        <f>OCENA!P242</f>
        <v>KOS</v>
      </c>
      <c r="J249" s="386"/>
      <c r="K249" s="96">
        <f t="shared" si="5"/>
        <v>0</v>
      </c>
      <c r="L249" s="47" t="str">
        <f>OCENA!O242</f>
        <v>A</v>
      </c>
    </row>
    <row r="250" spans="1:12" x14ac:dyDescent="0.2">
      <c r="A250" s="47">
        <f>OCENA!A243</f>
        <v>242</v>
      </c>
      <c r="B250" s="47">
        <f>OCENA!I243</f>
        <v>2932</v>
      </c>
      <c r="C250" s="447"/>
      <c r="D250" s="47">
        <f>OCENA!G243</f>
        <v>16</v>
      </c>
      <c r="E250" s="47" t="str">
        <f>OCENA!H243</f>
        <v>REPARATURNA OBJEMKA</v>
      </c>
      <c r="F250" s="47" t="str">
        <f>OCENA!M243</f>
        <v xml:space="preserve">REPARATURNA OBJEMKA TIP  82        </v>
      </c>
      <c r="G250" s="447"/>
      <c r="H250" s="47">
        <f>OCENA!V243</f>
        <v>10</v>
      </c>
      <c r="I250" s="47" t="str">
        <f>OCENA!P243</f>
        <v>KOS</v>
      </c>
      <c r="J250" s="386"/>
      <c r="K250" s="96">
        <f t="shared" si="5"/>
        <v>0</v>
      </c>
      <c r="L250" s="47" t="str">
        <f>OCENA!O243</f>
        <v>A</v>
      </c>
    </row>
    <row r="251" spans="1:12" x14ac:dyDescent="0.2">
      <c r="A251" s="47">
        <f>OCENA!A244</f>
        <v>243</v>
      </c>
      <c r="B251" s="47">
        <f>OCENA!I244</f>
        <v>3749</v>
      </c>
      <c r="C251" s="447"/>
      <c r="D251" s="47">
        <f>OCENA!G244</f>
        <v>16</v>
      </c>
      <c r="E251" s="47" t="str">
        <f>OCENA!H244</f>
        <v>REPARATURNA OBJEMKA</v>
      </c>
      <c r="F251" s="47" t="str">
        <f>OCENA!M244</f>
        <v xml:space="preserve">REPARATURNA OBJEMKA TIP  95        </v>
      </c>
      <c r="G251" s="447"/>
      <c r="H251" s="47">
        <f>OCENA!V244</f>
        <v>10</v>
      </c>
      <c r="I251" s="47" t="str">
        <f>OCENA!P244</f>
        <v>KOS</v>
      </c>
      <c r="J251" s="386"/>
      <c r="K251" s="96">
        <f t="shared" ref="K251:K282" si="6">H251*J251</f>
        <v>0</v>
      </c>
      <c r="L251" s="47" t="str">
        <f>OCENA!O244</f>
        <v>A</v>
      </c>
    </row>
    <row r="252" spans="1:12" x14ac:dyDescent="0.2">
      <c r="A252" s="47">
        <f>OCENA!A245</f>
        <v>244</v>
      </c>
      <c r="B252" s="47">
        <f>OCENA!I245</f>
        <v>2927</v>
      </c>
      <c r="C252" s="447"/>
      <c r="D252" s="47">
        <f>OCENA!G245</f>
        <v>16</v>
      </c>
      <c r="E252" s="47" t="str">
        <f>OCENA!H245</f>
        <v>REPARATURNA OBJEMKA</v>
      </c>
      <c r="F252" s="47" t="str">
        <f>OCENA!M245</f>
        <v xml:space="preserve">REPARATURNA OBJEMKA TIP 104        </v>
      </c>
      <c r="G252" s="447"/>
      <c r="H252" s="47">
        <f>OCENA!V245</f>
        <v>15</v>
      </c>
      <c r="I252" s="47" t="str">
        <f>OCENA!P245</f>
        <v>KOS</v>
      </c>
      <c r="J252" s="386"/>
      <c r="K252" s="96">
        <f t="shared" si="6"/>
        <v>0</v>
      </c>
      <c r="L252" s="47" t="str">
        <f>OCENA!O245</f>
        <v>A</v>
      </c>
    </row>
    <row r="253" spans="1:12" x14ac:dyDescent="0.2">
      <c r="A253" s="47">
        <f>OCENA!A246</f>
        <v>245</v>
      </c>
      <c r="B253" s="47">
        <f>OCENA!I246</f>
        <v>2924</v>
      </c>
      <c r="C253" s="447"/>
      <c r="D253" s="47">
        <f>OCENA!G246</f>
        <v>16</v>
      </c>
      <c r="E253" s="47" t="str">
        <f>OCENA!H246</f>
        <v>REPARATURNA OBJEMKA</v>
      </c>
      <c r="F253" s="47" t="str">
        <f>OCENA!M246</f>
        <v xml:space="preserve">REPARATURNA OBJEMKA TIP 115        </v>
      </c>
      <c r="G253" s="447"/>
      <c r="H253" s="47">
        <f>OCENA!V246</f>
        <v>3</v>
      </c>
      <c r="I253" s="47" t="str">
        <f>OCENA!P246</f>
        <v>KOS</v>
      </c>
      <c r="J253" s="386"/>
      <c r="K253" s="96">
        <f t="shared" si="6"/>
        <v>0</v>
      </c>
      <c r="L253" s="47" t="str">
        <f>OCENA!O246</f>
        <v>A</v>
      </c>
    </row>
    <row r="254" spans="1:12" x14ac:dyDescent="0.2">
      <c r="A254" s="47">
        <f>OCENA!A247</f>
        <v>246</v>
      </c>
      <c r="B254" s="47">
        <f>OCENA!I247</f>
        <v>2928</v>
      </c>
      <c r="C254" s="447"/>
      <c r="D254" s="47">
        <f>OCENA!G247</f>
        <v>16</v>
      </c>
      <c r="E254" s="47" t="str">
        <f>OCENA!H247</f>
        <v>REPARATURNA OBJEMKA</v>
      </c>
      <c r="F254" s="47" t="str">
        <f>OCENA!M247</f>
        <v xml:space="preserve">REPARATURNA OBJEMKA TIP 131        </v>
      </c>
      <c r="G254" s="447"/>
      <c r="H254" s="47">
        <f>OCENA!V247</f>
        <v>3</v>
      </c>
      <c r="I254" s="47" t="str">
        <f>OCENA!P247</f>
        <v>KOS</v>
      </c>
      <c r="J254" s="386"/>
      <c r="K254" s="96">
        <f t="shared" si="6"/>
        <v>0</v>
      </c>
      <c r="L254" s="47" t="str">
        <f>OCENA!O247</f>
        <v>A</v>
      </c>
    </row>
    <row r="255" spans="1:12" x14ac:dyDescent="0.2">
      <c r="A255" s="47">
        <f>OCENA!A248</f>
        <v>247</v>
      </c>
      <c r="B255" s="47">
        <f>OCENA!I248</f>
        <v>2929</v>
      </c>
      <c r="C255" s="447"/>
      <c r="D255" s="47">
        <f>OCENA!G248</f>
        <v>16</v>
      </c>
      <c r="E255" s="47" t="str">
        <f>OCENA!H248</f>
        <v>REPARATURNA OBJEMKA</v>
      </c>
      <c r="F255" s="47" t="str">
        <f>OCENA!M248</f>
        <v xml:space="preserve">REPARATURNA OBJEMKA TIP 151        </v>
      </c>
      <c r="G255" s="447"/>
      <c r="H255" s="47">
        <f>OCENA!V248</f>
        <v>3</v>
      </c>
      <c r="I255" s="47" t="str">
        <f>OCENA!P248</f>
        <v>KOS</v>
      </c>
      <c r="J255" s="386"/>
      <c r="K255" s="96">
        <f t="shared" si="6"/>
        <v>0</v>
      </c>
      <c r="L255" s="47" t="str">
        <f>OCENA!O248</f>
        <v>A</v>
      </c>
    </row>
    <row r="256" spans="1:12" x14ac:dyDescent="0.2">
      <c r="A256" s="47">
        <f>OCENA!A249</f>
        <v>248</v>
      </c>
      <c r="B256" s="47">
        <f>OCENA!I249</f>
        <v>2925</v>
      </c>
      <c r="C256" s="447"/>
      <c r="D256" s="47">
        <f>OCENA!G249</f>
        <v>16</v>
      </c>
      <c r="E256" s="47" t="str">
        <f>OCENA!H249</f>
        <v>REPARATURNA OBJEMKA</v>
      </c>
      <c r="F256" s="47" t="str">
        <f>OCENA!M249</f>
        <v xml:space="preserve">REPARATURNA OBJEMKA TIP  63        </v>
      </c>
      <c r="G256" s="447"/>
      <c r="H256" s="47">
        <f>OCENA!V249</f>
        <v>8</v>
      </c>
      <c r="I256" s="47" t="str">
        <f>OCENA!P249</f>
        <v>KOS</v>
      </c>
      <c r="J256" s="386"/>
      <c r="K256" s="96">
        <f t="shared" si="6"/>
        <v>0</v>
      </c>
      <c r="L256" s="47" t="str">
        <f>OCENA!O249</f>
        <v>A</v>
      </c>
    </row>
    <row r="257" spans="1:12" x14ac:dyDescent="0.2">
      <c r="A257" s="47">
        <f>OCENA!A250</f>
        <v>249</v>
      </c>
      <c r="B257" s="47">
        <f>OCENA!I250</f>
        <v>2816</v>
      </c>
      <c r="C257" s="447"/>
      <c r="D257" s="47">
        <f>OCENA!G250</f>
        <v>16</v>
      </c>
      <c r="E257" s="47" t="str">
        <f>OCENA!H250</f>
        <v>REPARATURNA OBJEMKA</v>
      </c>
      <c r="F257" s="47" t="str">
        <f>OCENA!M250</f>
        <v xml:space="preserve">REPARATURNA OBJEMKA TIP 166        </v>
      </c>
      <c r="G257" s="447"/>
      <c r="H257" s="47">
        <f>OCENA!V250</f>
        <v>3</v>
      </c>
      <c r="I257" s="47" t="str">
        <f>OCENA!P250</f>
        <v>KOS</v>
      </c>
      <c r="J257" s="386"/>
      <c r="K257" s="96">
        <f t="shared" si="6"/>
        <v>0</v>
      </c>
      <c r="L257" s="47" t="str">
        <f>OCENA!O250</f>
        <v>A</v>
      </c>
    </row>
    <row r="258" spans="1:12" x14ac:dyDescent="0.2">
      <c r="A258" s="47">
        <f>OCENA!A251</f>
        <v>250</v>
      </c>
      <c r="B258" s="47">
        <f>OCENA!I251</f>
        <v>2934</v>
      </c>
      <c r="C258" s="447"/>
      <c r="D258" s="47">
        <f>OCENA!G251</f>
        <v>16</v>
      </c>
      <c r="E258" s="47" t="str">
        <f>OCENA!H251</f>
        <v>REPARATURNA OBJEMKA</v>
      </c>
      <c r="F258" s="47" t="str">
        <f>OCENA!M251</f>
        <v xml:space="preserve">REPARATURNA OBJEMKA TIP 178        </v>
      </c>
      <c r="G258" s="447"/>
      <c r="H258" s="47">
        <f>OCENA!V251</f>
        <v>3</v>
      </c>
      <c r="I258" s="47" t="str">
        <f>OCENA!P251</f>
        <v>KOS</v>
      </c>
      <c r="J258" s="386"/>
      <c r="K258" s="96">
        <f t="shared" si="6"/>
        <v>0</v>
      </c>
      <c r="L258" s="47" t="str">
        <f>OCENA!O251</f>
        <v>A</v>
      </c>
    </row>
    <row r="259" spans="1:12" x14ac:dyDescent="0.2">
      <c r="A259" s="47">
        <f>OCENA!A252</f>
        <v>251</v>
      </c>
      <c r="B259" s="47">
        <f>OCENA!I252</f>
        <v>2930</v>
      </c>
      <c r="C259" s="447"/>
      <c r="D259" s="47">
        <f>OCENA!G252</f>
        <v>16</v>
      </c>
      <c r="E259" s="47" t="str">
        <f>OCENA!H252</f>
        <v>REPARATURNA OBJEMKA</v>
      </c>
      <c r="F259" s="47" t="str">
        <f>OCENA!M252</f>
        <v xml:space="preserve">REPARATURNA OBJEMKA TIP 190        </v>
      </c>
      <c r="G259" s="447"/>
      <c r="H259" s="47">
        <f>OCENA!V252</f>
        <v>3</v>
      </c>
      <c r="I259" s="47" t="str">
        <f>OCENA!P252</f>
        <v>KOS</v>
      </c>
      <c r="J259" s="386"/>
      <c r="K259" s="96">
        <f t="shared" si="6"/>
        <v>0</v>
      </c>
      <c r="L259" s="47" t="str">
        <f>OCENA!O252</f>
        <v>A</v>
      </c>
    </row>
    <row r="260" spans="1:12" x14ac:dyDescent="0.2">
      <c r="A260" s="47">
        <f>OCENA!A253</f>
        <v>252</v>
      </c>
      <c r="B260" s="47">
        <f>OCENA!I253</f>
        <v>2931</v>
      </c>
      <c r="C260" s="447"/>
      <c r="D260" s="47">
        <f>OCENA!G253</f>
        <v>16</v>
      </c>
      <c r="E260" s="47" t="str">
        <f>OCENA!H253</f>
        <v>REPARATURNA OBJEMKA</v>
      </c>
      <c r="F260" s="47" t="str">
        <f>OCENA!M253</f>
        <v xml:space="preserve">REPARATURNA OBJEMKA TIP 215        </v>
      </c>
      <c r="G260" s="447"/>
      <c r="H260" s="47">
        <f>OCENA!V253</f>
        <v>3</v>
      </c>
      <c r="I260" s="47" t="str">
        <f>OCENA!P253</f>
        <v>KOS</v>
      </c>
      <c r="J260" s="386"/>
      <c r="K260" s="96">
        <f t="shared" si="6"/>
        <v>0</v>
      </c>
      <c r="L260" s="47" t="str">
        <f>OCENA!O253</f>
        <v>A</v>
      </c>
    </row>
    <row r="261" spans="1:12" x14ac:dyDescent="0.2">
      <c r="A261" s="47">
        <f>OCENA!A254</f>
        <v>253</v>
      </c>
      <c r="B261" s="47">
        <f>OCENA!I254</f>
        <v>2935</v>
      </c>
      <c r="C261" s="447"/>
      <c r="D261" s="47">
        <f>OCENA!G254</f>
        <v>16</v>
      </c>
      <c r="E261" s="47" t="str">
        <f>OCENA!H254</f>
        <v>REPARATURNA OBJEMKA</v>
      </c>
      <c r="F261" s="47" t="str">
        <f>OCENA!M254</f>
        <v xml:space="preserve">REPARATURNA OBJEMKA TIP 233        </v>
      </c>
      <c r="G261" s="447"/>
      <c r="H261" s="47">
        <f>OCENA!V254</f>
        <v>3</v>
      </c>
      <c r="I261" s="47" t="str">
        <f>OCENA!P254</f>
        <v>KOS</v>
      </c>
      <c r="J261" s="386"/>
      <c r="K261" s="96">
        <f t="shared" si="6"/>
        <v>0</v>
      </c>
      <c r="L261" s="47" t="str">
        <f>OCENA!O254</f>
        <v>A</v>
      </c>
    </row>
    <row r="262" spans="1:12" x14ac:dyDescent="0.2">
      <c r="A262" s="47">
        <f>OCENA!A255</f>
        <v>254</v>
      </c>
      <c r="B262" s="47">
        <f>OCENA!I255</f>
        <v>3582</v>
      </c>
      <c r="C262" s="447"/>
      <c r="D262" s="47">
        <f>OCENA!G255</f>
        <v>17</v>
      </c>
      <c r="E262" s="47" t="str">
        <f>OCENA!H255</f>
        <v>SPOJKA ZOBATA-DUKTIL</v>
      </c>
      <c r="F262" s="47" t="str">
        <f>OCENA!M255</f>
        <v>SPOJKA ZOBATA FI  63</v>
      </c>
      <c r="G262" s="447"/>
      <c r="H262" s="47">
        <f>OCENA!V255</f>
        <v>3</v>
      </c>
      <c r="I262" s="47" t="str">
        <f>OCENA!P255</f>
        <v>KOS</v>
      </c>
      <c r="J262" s="386"/>
      <c r="K262" s="96">
        <f t="shared" si="6"/>
        <v>0</v>
      </c>
      <c r="L262" s="47" t="str">
        <f>OCENA!O255</f>
        <v>A</v>
      </c>
    </row>
    <row r="263" spans="1:12" x14ac:dyDescent="0.2">
      <c r="A263" s="47">
        <f>OCENA!A256</f>
        <v>255</v>
      </c>
      <c r="B263" s="47">
        <f>OCENA!I256</f>
        <v>3583</v>
      </c>
      <c r="C263" s="447"/>
      <c r="D263" s="47">
        <f>OCENA!G256</f>
        <v>17</v>
      </c>
      <c r="E263" s="47" t="str">
        <f>OCENA!H256</f>
        <v>SPOJKA ZOBATA-DUKTIL</v>
      </c>
      <c r="F263" s="47" t="str">
        <f>OCENA!M256</f>
        <v xml:space="preserve">SPOJKA ZOBATA FI  75 </v>
      </c>
      <c r="G263" s="447"/>
      <c r="H263" s="47">
        <f>OCENA!V256</f>
        <v>3</v>
      </c>
      <c r="I263" s="47" t="str">
        <f>OCENA!P256</f>
        <v>KOS</v>
      </c>
      <c r="J263" s="386"/>
      <c r="K263" s="96">
        <f t="shared" si="6"/>
        <v>0</v>
      </c>
      <c r="L263" s="47" t="str">
        <f>OCENA!O256</f>
        <v>A</v>
      </c>
    </row>
    <row r="264" spans="1:12" x14ac:dyDescent="0.2">
      <c r="A264" s="47">
        <f>OCENA!A257</f>
        <v>256</v>
      </c>
      <c r="B264" s="47">
        <f>OCENA!I257</f>
        <v>3585</v>
      </c>
      <c r="C264" s="447"/>
      <c r="D264" s="47">
        <f>OCENA!G257</f>
        <v>17</v>
      </c>
      <c r="E264" s="47" t="str">
        <f>OCENA!H257</f>
        <v>SPOJKA ZOBATA-DUKTIL</v>
      </c>
      <c r="F264" s="47" t="str">
        <f>OCENA!M257</f>
        <v xml:space="preserve">SPOJKA ZOBATA FI  90 </v>
      </c>
      <c r="G264" s="447"/>
      <c r="H264" s="47">
        <f>OCENA!V257</f>
        <v>3</v>
      </c>
      <c r="I264" s="47" t="str">
        <f>OCENA!P257</f>
        <v>KOS</v>
      </c>
      <c r="J264" s="386"/>
      <c r="K264" s="96">
        <f t="shared" si="6"/>
        <v>0</v>
      </c>
      <c r="L264" s="47" t="str">
        <f>OCENA!O257</f>
        <v>A</v>
      </c>
    </row>
    <row r="265" spans="1:12" x14ac:dyDescent="0.2">
      <c r="A265" s="47">
        <f>OCENA!A258</f>
        <v>257</v>
      </c>
      <c r="B265" s="47">
        <f>OCENA!I258</f>
        <v>3587</v>
      </c>
      <c r="C265" s="447"/>
      <c r="D265" s="47">
        <f>OCENA!G258</f>
        <v>17</v>
      </c>
      <c r="E265" s="47" t="str">
        <f>OCENA!H258</f>
        <v>SPOJKA ZOBATA-DUKTIL</v>
      </c>
      <c r="F265" s="47" t="str">
        <f>OCENA!M258</f>
        <v xml:space="preserve">SPOJKA ZOBATA FI 110 </v>
      </c>
      <c r="G265" s="447"/>
      <c r="H265" s="47">
        <f>OCENA!V258</f>
        <v>3</v>
      </c>
      <c r="I265" s="47" t="str">
        <f>OCENA!P258</f>
        <v>KOS</v>
      </c>
      <c r="J265" s="386"/>
      <c r="K265" s="96">
        <f t="shared" si="6"/>
        <v>0</v>
      </c>
      <c r="L265" s="47" t="str">
        <f>OCENA!O258</f>
        <v>A</v>
      </c>
    </row>
    <row r="266" spans="1:12" x14ac:dyDescent="0.2">
      <c r="A266" s="47">
        <f>OCENA!A259</f>
        <v>258</v>
      </c>
      <c r="B266" s="47">
        <f>OCENA!I259</f>
        <v>2817</v>
      </c>
      <c r="C266" s="447"/>
      <c r="D266" s="47">
        <f>OCENA!G259</f>
        <v>18</v>
      </c>
      <c r="E266" s="47" t="str">
        <f>OCENA!H259</f>
        <v>UNIVERZALNA SPOJKA</v>
      </c>
      <c r="F266" s="47" t="str">
        <f>OCENA!M259</f>
        <v xml:space="preserve">UNI. SPOJKA 3057 DN  50 ( 46- 71) ENOJNA       </v>
      </c>
      <c r="G266" s="447"/>
      <c r="H266" s="47">
        <f>OCENA!V259</f>
        <v>25</v>
      </c>
      <c r="I266" s="47" t="str">
        <f>OCENA!P259</f>
        <v>KOS</v>
      </c>
      <c r="J266" s="386"/>
      <c r="K266" s="96">
        <f t="shared" si="6"/>
        <v>0</v>
      </c>
      <c r="L266" s="47" t="str">
        <f>OCENA!O259</f>
        <v>A</v>
      </c>
    </row>
    <row r="267" spans="1:12" x14ac:dyDescent="0.2">
      <c r="A267" s="47">
        <f>OCENA!A260</f>
        <v>259</v>
      </c>
      <c r="B267" s="47">
        <f>OCENA!I260</f>
        <v>2813</v>
      </c>
      <c r="C267" s="447"/>
      <c r="D267" s="47">
        <f>OCENA!G260</f>
        <v>18</v>
      </c>
      <c r="E267" s="47" t="str">
        <f>OCENA!H260</f>
        <v>UNIVERZALNA SPOJKA</v>
      </c>
      <c r="F267" s="47" t="str">
        <f>OCENA!M260</f>
        <v xml:space="preserve">UNI. SPOJKA 3057 DN  65 ( 70- 88) ENOJNA        </v>
      </c>
      <c r="G267" s="447"/>
      <c r="H267" s="47">
        <f>OCENA!V260</f>
        <v>38</v>
      </c>
      <c r="I267" s="47" t="str">
        <f>OCENA!P260</f>
        <v>KOS</v>
      </c>
      <c r="J267" s="386"/>
      <c r="K267" s="96">
        <f t="shared" si="6"/>
        <v>0</v>
      </c>
      <c r="L267" s="47" t="str">
        <f>OCENA!O260</f>
        <v>A</v>
      </c>
    </row>
    <row r="268" spans="1:12" x14ac:dyDescent="0.2">
      <c r="A268" s="47">
        <f>OCENA!A261</f>
        <v>260</v>
      </c>
      <c r="B268" s="47">
        <f>OCENA!I261</f>
        <v>2993</v>
      </c>
      <c r="C268" s="447"/>
      <c r="D268" s="47">
        <f>OCENA!G261</f>
        <v>18</v>
      </c>
      <c r="E268" s="47" t="str">
        <f>OCENA!H261</f>
        <v>UNIVERZALNA SPOJKA</v>
      </c>
      <c r="F268" s="47" t="str">
        <f>OCENA!M261</f>
        <v xml:space="preserve">UNI. SPOJKA 3057 DN  80 ( 84-105) ENOJNA         </v>
      </c>
      <c r="G268" s="447"/>
      <c r="H268" s="47">
        <f>OCENA!V261</f>
        <v>10</v>
      </c>
      <c r="I268" s="47" t="str">
        <f>OCENA!P261</f>
        <v>KOS</v>
      </c>
      <c r="J268" s="386"/>
      <c r="K268" s="96">
        <f t="shared" si="6"/>
        <v>0</v>
      </c>
      <c r="L268" s="47" t="str">
        <f>OCENA!O261</f>
        <v>A</v>
      </c>
    </row>
    <row r="269" spans="1:12" x14ac:dyDescent="0.2">
      <c r="A269" s="47">
        <f>OCENA!A262</f>
        <v>261</v>
      </c>
      <c r="B269" s="47">
        <f>OCENA!I262</f>
        <v>2904</v>
      </c>
      <c r="C269" s="447"/>
      <c r="D269" s="47">
        <f>OCENA!G262</f>
        <v>18</v>
      </c>
      <c r="E269" s="47" t="str">
        <f>OCENA!H262</f>
        <v>UNIVERZALNA SPOJKA</v>
      </c>
      <c r="F269" s="47" t="str">
        <f>OCENA!M262</f>
        <v xml:space="preserve">UNI. SPOJKA 3057 DN 100 (104-132) ENOJNA           </v>
      </c>
      <c r="G269" s="447"/>
      <c r="H269" s="47">
        <f>OCENA!V262</f>
        <v>28</v>
      </c>
      <c r="I269" s="47" t="str">
        <f>OCENA!P262</f>
        <v>KOS</v>
      </c>
      <c r="J269" s="386"/>
      <c r="K269" s="96">
        <f t="shared" si="6"/>
        <v>0</v>
      </c>
      <c r="L269" s="47" t="str">
        <f>OCENA!O262</f>
        <v>A</v>
      </c>
    </row>
    <row r="270" spans="1:12" x14ac:dyDescent="0.2">
      <c r="A270" s="47">
        <f>OCENA!A263</f>
        <v>262</v>
      </c>
      <c r="B270" s="47">
        <f>OCENA!I263</f>
        <v>2836</v>
      </c>
      <c r="C270" s="447"/>
      <c r="D270" s="47">
        <f>OCENA!G263</f>
        <v>18</v>
      </c>
      <c r="E270" s="47" t="str">
        <f>OCENA!H263</f>
        <v>UNIVERZALNA SPOJKA</v>
      </c>
      <c r="F270" s="47" t="str">
        <f>OCENA!M263</f>
        <v xml:space="preserve">UNI. SPOJKA 3057 DN 125 (132-155) ENOJNA     </v>
      </c>
      <c r="G270" s="447"/>
      <c r="H270" s="47">
        <f>OCENA!V263</f>
        <v>8</v>
      </c>
      <c r="I270" s="47" t="str">
        <f>OCENA!P263</f>
        <v>KOS</v>
      </c>
      <c r="J270" s="386"/>
      <c r="K270" s="96">
        <f t="shared" si="6"/>
        <v>0</v>
      </c>
      <c r="L270" s="47" t="str">
        <f>OCENA!O263</f>
        <v>A</v>
      </c>
    </row>
    <row r="271" spans="1:12" x14ac:dyDescent="0.2">
      <c r="A271" s="47">
        <f>OCENA!A264</f>
        <v>263</v>
      </c>
      <c r="B271" s="47">
        <f>OCENA!I264</f>
        <v>2837</v>
      </c>
      <c r="C271" s="447"/>
      <c r="D271" s="47">
        <f>OCENA!G264</f>
        <v>18</v>
      </c>
      <c r="E271" s="47" t="str">
        <f>OCENA!H264</f>
        <v>UNIVERZALNA SPOJKA</v>
      </c>
      <c r="F271" s="47" t="str">
        <f>OCENA!M264</f>
        <v xml:space="preserve">UNI. SPOJKA 3057 DN 150 (154-192) ENOJNA   </v>
      </c>
      <c r="G271" s="447"/>
      <c r="H271" s="47">
        <f>OCENA!V264</f>
        <v>13</v>
      </c>
      <c r="I271" s="47" t="str">
        <f>OCENA!P264</f>
        <v>KOS</v>
      </c>
      <c r="J271" s="386"/>
      <c r="K271" s="96">
        <f t="shared" si="6"/>
        <v>0</v>
      </c>
      <c r="L271" s="47" t="str">
        <f>OCENA!O264</f>
        <v>A</v>
      </c>
    </row>
    <row r="272" spans="1:12" x14ac:dyDescent="0.2">
      <c r="A272" s="47">
        <f>OCENA!A265</f>
        <v>264</v>
      </c>
      <c r="B272" s="47">
        <f>OCENA!I265</f>
        <v>2838</v>
      </c>
      <c r="C272" s="447"/>
      <c r="D272" s="47">
        <f>OCENA!G265</f>
        <v>18</v>
      </c>
      <c r="E272" s="47" t="str">
        <f>OCENA!H265</f>
        <v>UNIVERZALNA SPOJKA</v>
      </c>
      <c r="F272" s="47" t="str">
        <f>OCENA!M265</f>
        <v xml:space="preserve">UNI. SPOJKA 3057 DN 200 (198-230) ENOJNA         </v>
      </c>
      <c r="G272" s="447"/>
      <c r="H272" s="47">
        <f>OCENA!V265</f>
        <v>5</v>
      </c>
      <c r="I272" s="47" t="str">
        <f>OCENA!P265</f>
        <v>KOS</v>
      </c>
      <c r="J272" s="386"/>
      <c r="K272" s="96">
        <f t="shared" si="6"/>
        <v>0</v>
      </c>
      <c r="L272" s="47" t="str">
        <f>OCENA!O265</f>
        <v>A</v>
      </c>
    </row>
    <row r="273" spans="1:12" x14ac:dyDescent="0.2">
      <c r="A273" s="47">
        <f>OCENA!A266</f>
        <v>265</v>
      </c>
      <c r="B273" s="47">
        <f>OCENA!I266</f>
        <v>2362</v>
      </c>
      <c r="C273" s="447"/>
      <c r="D273" s="47">
        <f>OCENA!G266</f>
        <v>18</v>
      </c>
      <c r="E273" s="47" t="str">
        <f>OCENA!H266</f>
        <v>UNIVERZALNA SPOJKA</v>
      </c>
      <c r="F273" s="47" t="str">
        <f>OCENA!M266</f>
        <v xml:space="preserve">UNI. SPOJKA 3057 DN 250 (267-310) ENOJNA           </v>
      </c>
      <c r="G273" s="447"/>
      <c r="H273" s="47">
        <f>OCENA!V266</f>
        <v>3</v>
      </c>
      <c r="I273" s="47" t="str">
        <f>OCENA!P266</f>
        <v>KOS</v>
      </c>
      <c r="J273" s="386"/>
      <c r="K273" s="96">
        <f t="shared" si="6"/>
        <v>0</v>
      </c>
      <c r="L273" s="47" t="str">
        <f>OCENA!O266</f>
        <v>A</v>
      </c>
    </row>
    <row r="274" spans="1:12" x14ac:dyDescent="0.2">
      <c r="A274" s="47">
        <f>OCENA!A267</f>
        <v>266</v>
      </c>
      <c r="B274" s="47">
        <f>OCENA!I267</f>
        <v>2808</v>
      </c>
      <c r="C274" s="447"/>
      <c r="D274" s="47">
        <f>OCENA!G267</f>
        <v>18</v>
      </c>
      <c r="E274" s="47" t="str">
        <f>OCENA!H267</f>
        <v>UNIVERZALNA SPOJKA</v>
      </c>
      <c r="F274" s="47" t="str">
        <f>OCENA!M267</f>
        <v xml:space="preserve">UNI. SPOJKA 3007 DN  50 ( 46- 71) DVOJNA        </v>
      </c>
      <c r="G274" s="447"/>
      <c r="H274" s="47">
        <f>OCENA!V267</f>
        <v>3</v>
      </c>
      <c r="I274" s="47" t="str">
        <f>OCENA!P267</f>
        <v>KOS</v>
      </c>
      <c r="J274" s="386"/>
      <c r="K274" s="96">
        <f t="shared" si="6"/>
        <v>0</v>
      </c>
      <c r="L274" s="47" t="str">
        <f>OCENA!O267</f>
        <v>A</v>
      </c>
    </row>
    <row r="275" spans="1:12" x14ac:dyDescent="0.2">
      <c r="A275" s="47">
        <f>OCENA!A268</f>
        <v>267</v>
      </c>
      <c r="B275" s="47">
        <f>OCENA!I268</f>
        <v>2839</v>
      </c>
      <c r="C275" s="447"/>
      <c r="D275" s="47">
        <f>OCENA!G268</f>
        <v>18</v>
      </c>
      <c r="E275" s="47" t="str">
        <f>OCENA!H268</f>
        <v>UNIVERZALNA SPOJKA</v>
      </c>
      <c r="F275" s="47" t="str">
        <f>OCENA!M268</f>
        <v xml:space="preserve">UNI. SPOJKA 3007 DN  65 ( 70- 88) DVOJNA  </v>
      </c>
      <c r="G275" s="447"/>
      <c r="H275" s="47">
        <f>OCENA!V268</f>
        <v>35</v>
      </c>
      <c r="I275" s="47" t="str">
        <f>OCENA!P268</f>
        <v>KOS</v>
      </c>
      <c r="J275" s="386"/>
      <c r="K275" s="96">
        <f t="shared" si="6"/>
        <v>0</v>
      </c>
      <c r="L275" s="47" t="str">
        <f>OCENA!O268</f>
        <v>A</v>
      </c>
    </row>
    <row r="276" spans="1:12" x14ac:dyDescent="0.2">
      <c r="A276" s="47">
        <f>OCENA!A269</f>
        <v>268</v>
      </c>
      <c r="B276" s="47">
        <f>OCENA!I269</f>
        <v>2892</v>
      </c>
      <c r="C276" s="447"/>
      <c r="D276" s="47">
        <f>OCENA!G269</f>
        <v>18</v>
      </c>
      <c r="E276" s="47" t="str">
        <f>OCENA!H269</f>
        <v>UNIVERZALNA SPOJKA</v>
      </c>
      <c r="F276" s="47" t="str">
        <f>OCENA!M269</f>
        <v xml:space="preserve">UNI. SPOJKA 3007 DN  80 ( 84-105) DVOJNA        </v>
      </c>
      <c r="G276" s="447"/>
      <c r="H276" s="47">
        <f>OCENA!V269</f>
        <v>23</v>
      </c>
      <c r="I276" s="47" t="str">
        <f>OCENA!P269</f>
        <v>KOS</v>
      </c>
      <c r="J276" s="386"/>
      <c r="K276" s="96">
        <f t="shared" si="6"/>
        <v>0</v>
      </c>
      <c r="L276" s="47" t="str">
        <f>OCENA!O269</f>
        <v>A</v>
      </c>
    </row>
    <row r="277" spans="1:12" x14ac:dyDescent="0.2">
      <c r="A277" s="47">
        <f>OCENA!A270</f>
        <v>269</v>
      </c>
      <c r="B277" s="47">
        <f>OCENA!I270</f>
        <v>2893</v>
      </c>
      <c r="C277" s="447"/>
      <c r="D277" s="47">
        <f>OCENA!G270</f>
        <v>18</v>
      </c>
      <c r="E277" s="47" t="str">
        <f>OCENA!H270</f>
        <v>UNIVERZALNA SPOJKA</v>
      </c>
      <c r="F277" s="47" t="str">
        <f>OCENA!M270</f>
        <v xml:space="preserve">UNI. SPOJKA 3007 DN 100 (104-132) DVOJNA        </v>
      </c>
      <c r="G277" s="447"/>
      <c r="H277" s="47">
        <f>OCENA!V270</f>
        <v>3</v>
      </c>
      <c r="I277" s="47" t="str">
        <f>OCENA!P270</f>
        <v>KOS</v>
      </c>
      <c r="J277" s="386"/>
      <c r="K277" s="96">
        <f t="shared" si="6"/>
        <v>0</v>
      </c>
      <c r="L277" s="47" t="str">
        <f>OCENA!O270</f>
        <v>A</v>
      </c>
    </row>
    <row r="278" spans="1:12" x14ac:dyDescent="0.2">
      <c r="A278" s="47">
        <f>OCENA!A271</f>
        <v>270</v>
      </c>
      <c r="B278" s="47">
        <f>OCENA!I271</f>
        <v>2894</v>
      </c>
      <c r="C278" s="447"/>
      <c r="D278" s="47">
        <f>OCENA!G271</f>
        <v>18</v>
      </c>
      <c r="E278" s="47" t="str">
        <f>OCENA!H271</f>
        <v>UNIVERZALNA SPOJKA</v>
      </c>
      <c r="F278" s="47" t="str">
        <f>OCENA!M271</f>
        <v xml:space="preserve">UNI. SPOJKA 3007 DN 150 (154-192) DVOJNA          </v>
      </c>
      <c r="G278" s="447"/>
      <c r="H278" s="47">
        <f>OCENA!V271</f>
        <v>13</v>
      </c>
      <c r="I278" s="47" t="str">
        <f>OCENA!P271</f>
        <v>KOS</v>
      </c>
      <c r="J278" s="386"/>
      <c r="K278" s="96">
        <f t="shared" si="6"/>
        <v>0</v>
      </c>
      <c r="L278" s="47" t="str">
        <f>OCENA!O271</f>
        <v>A</v>
      </c>
    </row>
    <row r="279" spans="1:12" x14ac:dyDescent="0.2">
      <c r="A279" s="47">
        <f>OCENA!A272</f>
        <v>271</v>
      </c>
      <c r="B279" s="47">
        <f>OCENA!I272</f>
        <v>2841</v>
      </c>
      <c r="C279" s="447"/>
      <c r="D279" s="47">
        <f>OCENA!G272</f>
        <v>18</v>
      </c>
      <c r="E279" s="47" t="str">
        <f>OCENA!H272</f>
        <v>UNIVERZALNA SPOJKA</v>
      </c>
      <c r="F279" s="47" t="str">
        <f>OCENA!M272</f>
        <v xml:space="preserve">UNI. SPOJKA 3007 DN 200 (198-230) DVOJNA         </v>
      </c>
      <c r="G279" s="447"/>
      <c r="H279" s="47">
        <f>OCENA!V272</f>
        <v>3</v>
      </c>
      <c r="I279" s="47" t="str">
        <f>OCENA!P272</f>
        <v>KOS</v>
      </c>
      <c r="J279" s="386"/>
      <c r="K279" s="96">
        <f t="shared" si="6"/>
        <v>0</v>
      </c>
      <c r="L279" s="47" t="str">
        <f>OCENA!O272</f>
        <v>A</v>
      </c>
    </row>
    <row r="280" spans="1:12" x14ac:dyDescent="0.2">
      <c r="A280" s="47">
        <f>OCENA!A273</f>
        <v>272</v>
      </c>
      <c r="B280" s="47">
        <f>OCENA!I273</f>
        <v>4039</v>
      </c>
      <c r="C280" s="447"/>
      <c r="D280" s="47">
        <f>OCENA!G273</f>
        <v>18</v>
      </c>
      <c r="E280" s="47" t="str">
        <f>OCENA!H273</f>
        <v>UNIVERZALNA SPOJKA</v>
      </c>
      <c r="F280" s="47" t="str">
        <f>OCENA!M273</f>
        <v xml:space="preserve">UNI. SPOJKA 3157 DN  225X200 ( 232- 257) DVOJNA    </v>
      </c>
      <c r="G280" s="447"/>
      <c r="H280" s="47">
        <f>OCENA!V273</f>
        <v>3</v>
      </c>
      <c r="I280" s="47" t="str">
        <f>OCENA!P273</f>
        <v>KOS</v>
      </c>
      <c r="J280" s="386"/>
      <c r="K280" s="96">
        <f t="shared" si="6"/>
        <v>0</v>
      </c>
      <c r="L280" s="47" t="str">
        <f>OCENA!O273</f>
        <v>A</v>
      </c>
    </row>
    <row r="281" spans="1:12" x14ac:dyDescent="0.2">
      <c r="A281" s="47">
        <f>OCENA!A274</f>
        <v>273</v>
      </c>
      <c r="B281" s="47">
        <f>OCENA!I274</f>
        <v>3410</v>
      </c>
      <c r="C281" s="447"/>
      <c r="D281" s="47">
        <f>OCENA!G274</f>
        <v>20</v>
      </c>
      <c r="E281" s="47" t="str">
        <f>OCENA!H274</f>
        <v>VIJAČNI MATERIAL</v>
      </c>
      <c r="F281" s="47" t="str">
        <f>OCENA!M274</f>
        <v xml:space="preserve">VIJAK M 16X50                      </v>
      </c>
      <c r="G281" s="447"/>
      <c r="H281" s="47">
        <f>OCENA!V274</f>
        <v>125</v>
      </c>
      <c r="I281" s="47" t="str">
        <f>OCENA!P274</f>
        <v>KOS</v>
      </c>
      <c r="J281" s="386"/>
      <c r="K281" s="96">
        <f t="shared" si="6"/>
        <v>0</v>
      </c>
      <c r="L281" s="47" t="str">
        <f>OCENA!O274</f>
        <v>A</v>
      </c>
    </row>
    <row r="282" spans="1:12" x14ac:dyDescent="0.2">
      <c r="A282" s="47">
        <f>OCENA!A275</f>
        <v>274</v>
      </c>
      <c r="B282" s="47">
        <f>OCENA!I275</f>
        <v>3411</v>
      </c>
      <c r="C282" s="447"/>
      <c r="D282" s="47">
        <f>OCENA!G275</f>
        <v>20</v>
      </c>
      <c r="E282" s="47" t="str">
        <f>OCENA!H275</f>
        <v>VIJAČNI MATERIAL</v>
      </c>
      <c r="F282" s="47" t="str">
        <f>OCENA!M275</f>
        <v xml:space="preserve">VIJAK M 16X60                      </v>
      </c>
      <c r="G282" s="447"/>
      <c r="H282" s="47">
        <f>OCENA!V275</f>
        <v>125</v>
      </c>
      <c r="I282" s="47" t="str">
        <f>OCENA!P275</f>
        <v>KOS</v>
      </c>
      <c r="J282" s="386"/>
      <c r="K282" s="96">
        <f t="shared" si="6"/>
        <v>0</v>
      </c>
      <c r="L282" s="47" t="str">
        <f>OCENA!O275</f>
        <v>A</v>
      </c>
    </row>
    <row r="283" spans="1:12" x14ac:dyDescent="0.2">
      <c r="A283" s="47">
        <f>OCENA!A276</f>
        <v>275</v>
      </c>
      <c r="B283" s="47">
        <f>OCENA!I276</f>
        <v>3412</v>
      </c>
      <c r="C283" s="447"/>
      <c r="D283" s="47">
        <f>OCENA!G276</f>
        <v>20</v>
      </c>
      <c r="E283" s="47" t="str">
        <f>OCENA!H276</f>
        <v>VIJAČNI MATERIAL</v>
      </c>
      <c r="F283" s="47" t="str">
        <f>OCENA!M276</f>
        <v xml:space="preserve">VIJAK M 16X70                      </v>
      </c>
      <c r="G283" s="447"/>
      <c r="H283" s="47">
        <f>OCENA!V276</f>
        <v>125</v>
      </c>
      <c r="I283" s="47" t="str">
        <f>OCENA!P276</f>
        <v>KOS</v>
      </c>
      <c r="J283" s="386"/>
      <c r="K283" s="96">
        <f t="shared" ref="K283:K315" si="7">H283*J283</f>
        <v>0</v>
      </c>
      <c r="L283" s="47" t="str">
        <f>OCENA!O276</f>
        <v>A</v>
      </c>
    </row>
    <row r="284" spans="1:12" x14ac:dyDescent="0.2">
      <c r="A284" s="47">
        <f>OCENA!A277</f>
        <v>276</v>
      </c>
      <c r="B284" s="47">
        <f>OCENA!I277</f>
        <v>3413</v>
      </c>
      <c r="C284" s="447"/>
      <c r="D284" s="47">
        <f>OCENA!G277</f>
        <v>20</v>
      </c>
      <c r="E284" s="47" t="str">
        <f>OCENA!H277</f>
        <v>VIJAČNI MATERIAL</v>
      </c>
      <c r="F284" s="47" t="str">
        <f>OCENA!M277</f>
        <v xml:space="preserve">VIJAK M 16X80                      </v>
      </c>
      <c r="G284" s="447"/>
      <c r="H284" s="47">
        <f>OCENA!V277</f>
        <v>125</v>
      </c>
      <c r="I284" s="47" t="str">
        <f>OCENA!P277</f>
        <v>KOS</v>
      </c>
      <c r="J284" s="386"/>
      <c r="K284" s="96">
        <f t="shared" si="7"/>
        <v>0</v>
      </c>
      <c r="L284" s="47" t="str">
        <f>OCENA!O277</f>
        <v>A</v>
      </c>
    </row>
    <row r="285" spans="1:12" x14ac:dyDescent="0.2">
      <c r="A285" s="47">
        <f>OCENA!A278</f>
        <v>277</v>
      </c>
      <c r="B285" s="47">
        <f>OCENA!I278</f>
        <v>4003</v>
      </c>
      <c r="C285" s="447"/>
      <c r="D285" s="47">
        <f>OCENA!G278</f>
        <v>20</v>
      </c>
      <c r="E285" s="47" t="str">
        <f>OCENA!H278</f>
        <v>VIJAČNI MATERIAL</v>
      </c>
      <c r="F285" s="47" t="str">
        <f>OCENA!M278</f>
        <v xml:space="preserve">VIJAK M 20X70                      </v>
      </c>
      <c r="G285" s="447"/>
      <c r="H285" s="47">
        <f>OCENA!V278</f>
        <v>75</v>
      </c>
      <c r="I285" s="47" t="str">
        <f>OCENA!P278</f>
        <v>KOS</v>
      </c>
      <c r="J285" s="386"/>
      <c r="K285" s="96">
        <f t="shared" si="7"/>
        <v>0</v>
      </c>
      <c r="L285" s="47" t="str">
        <f>OCENA!O278</f>
        <v>A</v>
      </c>
    </row>
    <row r="286" spans="1:12" x14ac:dyDescent="0.2">
      <c r="A286" s="47">
        <f>OCENA!A279</f>
        <v>278</v>
      </c>
      <c r="B286" s="47">
        <f>OCENA!I279</f>
        <v>2730</v>
      </c>
      <c r="C286" s="447"/>
      <c r="D286" s="47">
        <f>OCENA!G279</f>
        <v>20</v>
      </c>
      <c r="E286" s="47" t="str">
        <f>OCENA!H279</f>
        <v>VIJAČNI MATERIAL</v>
      </c>
      <c r="F286" s="47" t="str">
        <f>OCENA!M279</f>
        <v xml:space="preserve">VIJAK M 20X80                      </v>
      </c>
      <c r="G286" s="447"/>
      <c r="H286" s="47">
        <f>OCENA!V279</f>
        <v>125</v>
      </c>
      <c r="I286" s="47" t="str">
        <f>OCENA!P279</f>
        <v>KOS</v>
      </c>
      <c r="J286" s="386"/>
      <c r="K286" s="96">
        <f t="shared" si="7"/>
        <v>0</v>
      </c>
      <c r="L286" s="47" t="str">
        <f>OCENA!O279</f>
        <v>A</v>
      </c>
    </row>
    <row r="287" spans="1:12" x14ac:dyDescent="0.2">
      <c r="A287" s="47">
        <f>OCENA!A280</f>
        <v>279</v>
      </c>
      <c r="B287" s="47">
        <f>OCENA!I280</f>
        <v>3009</v>
      </c>
      <c r="C287" s="447"/>
      <c r="D287" s="47">
        <f>OCENA!G280</f>
        <v>20</v>
      </c>
      <c r="E287" s="47" t="str">
        <f>OCENA!H280</f>
        <v>VIJAČNI MATERIAL</v>
      </c>
      <c r="F287" s="47" t="str">
        <f>OCENA!M280</f>
        <v xml:space="preserve">MATICA M 16                        </v>
      </c>
      <c r="G287" s="447"/>
      <c r="H287" s="47">
        <f>OCENA!V280</f>
        <v>125</v>
      </c>
      <c r="I287" s="47" t="str">
        <f>OCENA!P280</f>
        <v>KOS</v>
      </c>
      <c r="J287" s="386"/>
      <c r="K287" s="96">
        <f t="shared" si="7"/>
        <v>0</v>
      </c>
      <c r="L287" s="47" t="str">
        <f>OCENA!O280</f>
        <v>A</v>
      </c>
    </row>
    <row r="288" spans="1:12" x14ac:dyDescent="0.2">
      <c r="A288" s="47">
        <f>OCENA!A281</f>
        <v>280</v>
      </c>
      <c r="B288" s="47">
        <f>OCENA!I281</f>
        <v>4002</v>
      </c>
      <c r="C288" s="447"/>
      <c r="D288" s="47">
        <f>OCENA!G281</f>
        <v>20</v>
      </c>
      <c r="E288" s="47" t="str">
        <f>OCENA!H281</f>
        <v>VIJAČNI MATERIAL</v>
      </c>
      <c r="F288" s="47" t="str">
        <f>OCENA!M281</f>
        <v xml:space="preserve">MATICA M 20                        </v>
      </c>
      <c r="G288" s="447"/>
      <c r="H288" s="47">
        <f>OCENA!V281</f>
        <v>125</v>
      </c>
      <c r="I288" s="47" t="str">
        <f>OCENA!P281</f>
        <v>KOS</v>
      </c>
      <c r="J288" s="386"/>
      <c r="K288" s="96">
        <f t="shared" si="7"/>
        <v>0</v>
      </c>
      <c r="L288" s="47" t="str">
        <f>OCENA!O281</f>
        <v>A</v>
      </c>
    </row>
    <row r="289" spans="1:12" x14ac:dyDescent="0.2">
      <c r="A289" s="47">
        <f>OCENA!A282</f>
        <v>281</v>
      </c>
      <c r="B289" s="47">
        <f>OCENA!I282</f>
        <v>9234</v>
      </c>
      <c r="C289" s="447"/>
      <c r="D289" s="47">
        <f>OCENA!G282</f>
        <v>20</v>
      </c>
      <c r="E289" s="47" t="str">
        <f>OCENA!H282</f>
        <v>VIJAČNI MATERIAL</v>
      </c>
      <c r="F289" s="47" t="str">
        <f>OCENA!M282</f>
        <v>VIJAK M 16x  60 A2  INOX</v>
      </c>
      <c r="G289" s="447"/>
      <c r="H289" s="47">
        <f>OCENA!V282</f>
        <v>1533</v>
      </c>
      <c r="I289" s="47" t="str">
        <f>OCENA!P282</f>
        <v>KOS</v>
      </c>
      <c r="J289" s="386"/>
      <c r="K289" s="96">
        <f t="shared" si="7"/>
        <v>0</v>
      </c>
      <c r="L289" s="47" t="str">
        <f>OCENA!O282</f>
        <v>A</v>
      </c>
    </row>
    <row r="290" spans="1:12" x14ac:dyDescent="0.2">
      <c r="A290" s="47">
        <f>OCENA!A283</f>
        <v>282</v>
      </c>
      <c r="B290" s="47">
        <f>OCENA!I283</f>
        <v>4028</v>
      </c>
      <c r="C290" s="447"/>
      <c r="D290" s="47">
        <f>OCENA!G283</f>
        <v>20</v>
      </c>
      <c r="E290" s="47" t="str">
        <f>OCENA!H283</f>
        <v>VIJAČNI MATERIAL</v>
      </c>
      <c r="F290" s="47" t="str">
        <f>OCENA!M283</f>
        <v xml:space="preserve">VIJAK M 16X70 A2 INOX              </v>
      </c>
      <c r="G290" s="447"/>
      <c r="H290" s="47">
        <f>OCENA!V283</f>
        <v>1730</v>
      </c>
      <c r="I290" s="47" t="str">
        <f>OCENA!P283</f>
        <v>KOS</v>
      </c>
      <c r="J290" s="386"/>
      <c r="K290" s="96">
        <f t="shared" si="7"/>
        <v>0</v>
      </c>
      <c r="L290" s="47" t="str">
        <f>OCENA!O283</f>
        <v>A</v>
      </c>
    </row>
    <row r="291" spans="1:12" x14ac:dyDescent="0.2">
      <c r="A291" s="47">
        <f>OCENA!A284</f>
        <v>283</v>
      </c>
      <c r="B291" s="47">
        <f>OCENA!I284</f>
        <v>9236</v>
      </c>
      <c r="C291" s="447"/>
      <c r="D291" s="47">
        <f>OCENA!G284</f>
        <v>20</v>
      </c>
      <c r="E291" s="47" t="str">
        <f>OCENA!H284</f>
        <v>VIJAČNI MATERIAL</v>
      </c>
      <c r="F291" s="47" t="str">
        <f>OCENA!M284</f>
        <v>VIJAK M 16x  90 A2  INOX</v>
      </c>
      <c r="G291" s="447"/>
      <c r="H291" s="47">
        <f>OCENA!V284</f>
        <v>348</v>
      </c>
      <c r="I291" s="47" t="str">
        <f>OCENA!P284</f>
        <v>KOS</v>
      </c>
      <c r="J291" s="386"/>
      <c r="K291" s="96">
        <f t="shared" si="7"/>
        <v>0</v>
      </c>
      <c r="L291" s="47" t="str">
        <f>OCENA!O284</f>
        <v>A</v>
      </c>
    </row>
    <row r="292" spans="1:12" x14ac:dyDescent="0.2">
      <c r="A292" s="47">
        <f>OCENA!A285</f>
        <v>284</v>
      </c>
      <c r="B292" s="47">
        <f>OCENA!I285</f>
        <v>9239</v>
      </c>
      <c r="C292" s="447"/>
      <c r="D292" s="47">
        <f>OCENA!G285</f>
        <v>20</v>
      </c>
      <c r="E292" s="47" t="str">
        <f>OCENA!H285</f>
        <v>VIJAČNI MATERIAL</v>
      </c>
      <c r="F292" s="47" t="str">
        <f>OCENA!M285</f>
        <v>VIJAK M 20x  80 A2  INOX</v>
      </c>
      <c r="G292" s="447"/>
      <c r="H292" s="47">
        <f>OCENA!V285</f>
        <v>430</v>
      </c>
      <c r="I292" s="47" t="str">
        <f>OCENA!P285</f>
        <v>KOS</v>
      </c>
      <c r="J292" s="386"/>
      <c r="K292" s="96">
        <f t="shared" si="7"/>
        <v>0</v>
      </c>
      <c r="L292" s="47" t="str">
        <f>OCENA!O285</f>
        <v>A</v>
      </c>
    </row>
    <row r="293" spans="1:12" x14ac:dyDescent="0.2">
      <c r="A293" s="47">
        <f>OCENA!A286</f>
        <v>285</v>
      </c>
      <c r="B293" s="47">
        <f>OCENA!I286</f>
        <v>9408</v>
      </c>
      <c r="C293" s="447"/>
      <c r="D293" s="47">
        <f>OCENA!G286</f>
        <v>20</v>
      </c>
      <c r="E293" s="47" t="str">
        <f>OCENA!H286</f>
        <v>VIJAČNI MATERIAL</v>
      </c>
      <c r="F293" s="47" t="str">
        <f>OCENA!M286</f>
        <v xml:space="preserve">VIJAK M 24X80 A2 INOX              </v>
      </c>
      <c r="G293" s="447"/>
      <c r="H293" s="47">
        <f>OCENA!V286</f>
        <v>500</v>
      </c>
      <c r="I293" s="47" t="str">
        <f>OCENA!P286</f>
        <v>KOS</v>
      </c>
      <c r="J293" s="386"/>
      <c r="K293" s="96">
        <f t="shared" si="7"/>
        <v>0</v>
      </c>
      <c r="L293" s="47" t="str">
        <f>OCENA!O286</f>
        <v>A</v>
      </c>
    </row>
    <row r="294" spans="1:12" x14ac:dyDescent="0.2">
      <c r="A294" s="47">
        <f>OCENA!A287</f>
        <v>286</v>
      </c>
      <c r="B294" s="47">
        <f>OCENA!I287</f>
        <v>4029</v>
      </c>
      <c r="C294" s="447"/>
      <c r="D294" s="47">
        <f>OCENA!G287</f>
        <v>20</v>
      </c>
      <c r="E294" s="47" t="str">
        <f>OCENA!H287</f>
        <v>VIJAČNI MATERIAL</v>
      </c>
      <c r="F294" s="47" t="str">
        <f>OCENA!M287</f>
        <v xml:space="preserve">MATICA M 16 A2 INOX                </v>
      </c>
      <c r="G294" s="447"/>
      <c r="H294" s="47">
        <f>OCENA!V287</f>
        <v>4400</v>
      </c>
      <c r="I294" s="47" t="str">
        <f>OCENA!P287</f>
        <v>KOS</v>
      </c>
      <c r="J294" s="386"/>
      <c r="K294" s="96">
        <f t="shared" si="7"/>
        <v>0</v>
      </c>
      <c r="L294" s="47" t="str">
        <f>OCENA!O287</f>
        <v>A</v>
      </c>
    </row>
    <row r="295" spans="1:12" x14ac:dyDescent="0.2">
      <c r="A295" s="47">
        <f>OCENA!A288</f>
        <v>287</v>
      </c>
      <c r="B295" s="47">
        <f>OCENA!I288</f>
        <v>9242</v>
      </c>
      <c r="C295" s="447"/>
      <c r="D295" s="47">
        <f>OCENA!G288</f>
        <v>20</v>
      </c>
      <c r="E295" s="47" t="str">
        <f>OCENA!H288</f>
        <v>VIJAČNI MATERIAL</v>
      </c>
      <c r="F295" s="47" t="str">
        <f>OCENA!M288</f>
        <v>MATICA M 20 A2  INOX</v>
      </c>
      <c r="G295" s="447"/>
      <c r="H295" s="47">
        <f>OCENA!V288</f>
        <v>673</v>
      </c>
      <c r="I295" s="47" t="str">
        <f>OCENA!P288</f>
        <v>KOS</v>
      </c>
      <c r="J295" s="386"/>
      <c r="K295" s="96">
        <f t="shared" si="7"/>
        <v>0</v>
      </c>
      <c r="L295" s="47" t="str">
        <f>OCENA!O288</f>
        <v>A</v>
      </c>
    </row>
    <row r="296" spans="1:12" x14ac:dyDescent="0.2">
      <c r="A296" s="47">
        <f>OCENA!A289</f>
        <v>288</v>
      </c>
      <c r="B296" s="47">
        <f>OCENA!I289</f>
        <v>9243</v>
      </c>
      <c r="C296" s="447"/>
      <c r="D296" s="47">
        <f>OCENA!G289</f>
        <v>20</v>
      </c>
      <c r="E296" s="47" t="str">
        <f>OCENA!H289</f>
        <v>VIJAČNI MATERIAL</v>
      </c>
      <c r="F296" s="47" t="str">
        <f>OCENA!M289</f>
        <v xml:space="preserve">MATICA M 24 A2 INOX                </v>
      </c>
      <c r="G296" s="447"/>
      <c r="H296" s="47">
        <f>OCENA!V289</f>
        <v>180</v>
      </c>
      <c r="I296" s="47" t="str">
        <f>OCENA!P289</f>
        <v>KOS</v>
      </c>
      <c r="J296" s="386"/>
      <c r="K296" s="96">
        <f t="shared" si="7"/>
        <v>0</v>
      </c>
      <c r="L296" s="47" t="str">
        <f>OCENA!O289</f>
        <v>A</v>
      </c>
    </row>
    <row r="297" spans="1:12" x14ac:dyDescent="0.2">
      <c r="A297" s="47">
        <f>OCENA!A290</f>
        <v>289</v>
      </c>
      <c r="B297" s="47">
        <f>OCENA!I290</f>
        <v>3103</v>
      </c>
      <c r="C297" s="447"/>
      <c r="D297" s="47">
        <f>OCENA!G290</f>
        <v>21</v>
      </c>
      <c r="E297" s="47" t="str">
        <f>OCENA!H290</f>
        <v>LTŽ POKROV Z OKVIRJEM- DUKTIL</v>
      </c>
      <c r="F297" s="47" t="str">
        <f>OCENA!M290</f>
        <v xml:space="preserve">KAN.P.+O. 600X600   5T   201 (EN 124) </v>
      </c>
      <c r="G297" s="447"/>
      <c r="H297" s="47">
        <f>OCENA!V290</f>
        <v>3</v>
      </c>
      <c r="I297" s="47" t="str">
        <f>OCENA!P290</f>
        <v>KOS</v>
      </c>
      <c r="J297" s="386"/>
      <c r="K297" s="96">
        <f t="shared" si="7"/>
        <v>0</v>
      </c>
      <c r="L297" s="47" t="str">
        <f>OCENA!O290</f>
        <v>A</v>
      </c>
    </row>
    <row r="298" spans="1:12" x14ac:dyDescent="0.2">
      <c r="A298" s="47">
        <f>OCENA!A291</f>
        <v>290</v>
      </c>
      <c r="B298" s="47">
        <f>OCENA!I291</f>
        <v>4013</v>
      </c>
      <c r="C298" s="447"/>
      <c r="D298" s="47">
        <f>OCENA!G291</f>
        <v>21</v>
      </c>
      <c r="E298" s="47" t="str">
        <f>OCENA!H291</f>
        <v>LTŽ POKROV Z OKVIRJEM- DUKTIL</v>
      </c>
      <c r="F298" s="47" t="str">
        <f>OCENA!M291</f>
        <v>KAN.P.+O. 600X600  B 125KN 502 V (EN 124)</v>
      </c>
      <c r="G298" s="447"/>
      <c r="H298" s="47">
        <f>OCENA!V291</f>
        <v>18</v>
      </c>
      <c r="I298" s="47" t="str">
        <f>OCENA!P291</f>
        <v>KOS</v>
      </c>
      <c r="J298" s="386"/>
      <c r="K298" s="96">
        <f t="shared" si="7"/>
        <v>0</v>
      </c>
      <c r="L298" s="47" t="str">
        <f>OCENA!O291</f>
        <v>A</v>
      </c>
    </row>
    <row r="299" spans="1:12" x14ac:dyDescent="0.2">
      <c r="A299" s="47">
        <f>OCENA!A292</f>
        <v>291</v>
      </c>
      <c r="B299" s="47">
        <f>OCENA!I292</f>
        <v>3767</v>
      </c>
      <c r="C299" s="447"/>
      <c r="D299" s="47">
        <f>OCENA!G292</f>
        <v>21</v>
      </c>
      <c r="E299" s="47" t="str">
        <f>OCENA!H292</f>
        <v>LTŽ POKROV Z OKVIRJEM- DUKTIL</v>
      </c>
      <c r="F299" s="47" t="str">
        <f>OCENA!M292</f>
        <v xml:space="preserve">KAN.P.+O. 600X600  25T   203 (EN 124)    </v>
      </c>
      <c r="G299" s="447"/>
      <c r="H299" s="47">
        <f>OCENA!V292</f>
        <v>3</v>
      </c>
      <c r="I299" s="47" t="str">
        <f>OCENA!P292</f>
        <v>KOS</v>
      </c>
      <c r="J299" s="386"/>
      <c r="K299" s="96">
        <f t="shared" si="7"/>
        <v>0</v>
      </c>
      <c r="L299" s="47" t="str">
        <f>OCENA!O292</f>
        <v>A</v>
      </c>
    </row>
    <row r="300" spans="1:12" x14ac:dyDescent="0.2">
      <c r="A300" s="47">
        <f>OCENA!A293</f>
        <v>292</v>
      </c>
      <c r="B300" s="47">
        <f>OCENA!I293</f>
        <v>3768</v>
      </c>
      <c r="C300" s="447"/>
      <c r="D300" s="47">
        <f>OCENA!G293</f>
        <v>21</v>
      </c>
      <c r="E300" s="47" t="str">
        <f>OCENA!H293</f>
        <v>LTŽ POKROV Z OKVIRJEM- DUKTIL</v>
      </c>
      <c r="F300" s="47" t="str">
        <f>OCENA!M293</f>
        <v xml:space="preserve">KAN.P.+O. 600X600  40T   204 (EN 124)   </v>
      </c>
      <c r="G300" s="447"/>
      <c r="H300" s="47">
        <f>OCENA!V293</f>
        <v>8</v>
      </c>
      <c r="I300" s="47" t="str">
        <f>OCENA!P293</f>
        <v>KOS</v>
      </c>
      <c r="J300" s="386"/>
      <c r="K300" s="96">
        <f t="shared" si="7"/>
        <v>0</v>
      </c>
      <c r="L300" s="47" t="str">
        <f>OCENA!O293</f>
        <v>A</v>
      </c>
    </row>
    <row r="301" spans="1:12" x14ac:dyDescent="0.2">
      <c r="A301" s="47">
        <f>OCENA!A294</f>
        <v>293</v>
      </c>
      <c r="B301" s="47">
        <f>OCENA!I294</f>
        <v>3607</v>
      </c>
      <c r="C301" s="447"/>
      <c r="D301" s="47">
        <f>OCENA!G294</f>
        <v>22</v>
      </c>
      <c r="E301" s="47" t="str">
        <f>OCENA!H294</f>
        <v>PLASTIČNI SPOJNI MATERIAL</v>
      </c>
      <c r="F301" s="47" t="str">
        <f>OCENA!M294</f>
        <v xml:space="preserve">PLASTIČNA SPOJKA ZUNANJI NAVOJ 1/2"       </v>
      </c>
      <c r="G301" s="447"/>
      <c r="H301" s="47">
        <f>OCENA!V294</f>
        <v>23</v>
      </c>
      <c r="I301" s="47" t="str">
        <f>OCENA!P294</f>
        <v>KOS</v>
      </c>
      <c r="J301" s="386"/>
      <c r="K301" s="96">
        <f t="shared" si="7"/>
        <v>0</v>
      </c>
      <c r="L301" s="47" t="str">
        <f>OCENA!O294</f>
        <v>A</v>
      </c>
    </row>
    <row r="302" spans="1:12" x14ac:dyDescent="0.2">
      <c r="A302" s="47">
        <f>OCENA!A295</f>
        <v>294</v>
      </c>
      <c r="B302" s="47">
        <f>OCENA!I295</f>
        <v>3608</v>
      </c>
      <c r="C302" s="447"/>
      <c r="D302" s="47">
        <f>OCENA!G295</f>
        <v>22</v>
      </c>
      <c r="E302" s="47" t="str">
        <f>OCENA!H295</f>
        <v>PLASTIČNI SPOJNI MATERIAL</v>
      </c>
      <c r="F302" s="47" t="str">
        <f>OCENA!M295</f>
        <v xml:space="preserve">PLASTIČNA SPOJKA ZUNANJI NAVOJ 3/4"       </v>
      </c>
      <c r="G302" s="447"/>
      <c r="H302" s="47">
        <f>OCENA!V295</f>
        <v>25</v>
      </c>
      <c r="I302" s="47" t="str">
        <f>OCENA!P295</f>
        <v>KOS</v>
      </c>
      <c r="J302" s="386"/>
      <c r="K302" s="96">
        <f t="shared" si="7"/>
        <v>0</v>
      </c>
      <c r="L302" s="47" t="str">
        <f>OCENA!O295</f>
        <v>A</v>
      </c>
    </row>
    <row r="303" spans="1:12" x14ac:dyDescent="0.2">
      <c r="A303" s="47">
        <f>OCENA!A296</f>
        <v>295</v>
      </c>
      <c r="B303" s="47">
        <f>OCENA!I296</f>
        <v>3609</v>
      </c>
      <c r="C303" s="447"/>
      <c r="D303" s="47">
        <f>OCENA!G296</f>
        <v>22</v>
      </c>
      <c r="E303" s="47" t="str">
        <f>OCENA!H296</f>
        <v>PLASTIČNI SPOJNI MATERIAL</v>
      </c>
      <c r="F303" s="47" t="str">
        <f>OCENA!M296</f>
        <v xml:space="preserve">PLASTIČNA SPOJKA ZUNANJI NAVOJ 1"         </v>
      </c>
      <c r="G303" s="447"/>
      <c r="H303" s="47">
        <f>OCENA!V296</f>
        <v>40</v>
      </c>
      <c r="I303" s="47" t="str">
        <f>OCENA!P296</f>
        <v>KOS</v>
      </c>
      <c r="J303" s="386"/>
      <c r="K303" s="96">
        <f t="shared" si="7"/>
        <v>0</v>
      </c>
      <c r="L303" s="47" t="str">
        <f>OCENA!O296</f>
        <v>A</v>
      </c>
    </row>
    <row r="304" spans="1:12" x14ac:dyDescent="0.2">
      <c r="A304" s="47">
        <f>OCENA!A297</f>
        <v>296</v>
      </c>
      <c r="B304" s="47">
        <f>OCENA!I297</f>
        <v>3610</v>
      </c>
      <c r="C304" s="447"/>
      <c r="D304" s="47">
        <f>OCENA!G297</f>
        <v>22</v>
      </c>
      <c r="E304" s="47" t="str">
        <f>OCENA!H297</f>
        <v>PLASTIČNI SPOJNI MATERIAL</v>
      </c>
      <c r="F304" s="47" t="str">
        <f>OCENA!M297</f>
        <v xml:space="preserve">PLASTIČNA SPOJKA ZUNANJI NAVOJ 5/4"       </v>
      </c>
      <c r="G304" s="447"/>
      <c r="H304" s="47">
        <f>OCENA!V297</f>
        <v>5</v>
      </c>
      <c r="I304" s="47" t="str">
        <f>OCENA!P297</f>
        <v>KOS</v>
      </c>
      <c r="J304" s="386"/>
      <c r="K304" s="96">
        <f t="shared" si="7"/>
        <v>0</v>
      </c>
      <c r="L304" s="47" t="str">
        <f>OCENA!O297</f>
        <v>A</v>
      </c>
    </row>
    <row r="305" spans="1:12" x14ac:dyDescent="0.2">
      <c r="A305" s="47">
        <f>OCENA!A298</f>
        <v>297</v>
      </c>
      <c r="B305" s="47">
        <f>OCENA!I298</f>
        <v>3611</v>
      </c>
      <c r="C305" s="447"/>
      <c r="D305" s="47">
        <f>OCENA!G298</f>
        <v>22</v>
      </c>
      <c r="E305" s="47" t="str">
        <f>OCENA!H298</f>
        <v>PLASTIČNI SPOJNI MATERIAL</v>
      </c>
      <c r="F305" s="47" t="str">
        <f>OCENA!M298</f>
        <v xml:space="preserve">PLASTIČNA SPOJKA ZUNANJI NAVOJ 6/4"       </v>
      </c>
      <c r="G305" s="447"/>
      <c r="H305" s="47">
        <f>OCENA!V298</f>
        <v>13</v>
      </c>
      <c r="I305" s="47" t="str">
        <f>OCENA!P298</f>
        <v>KOS</v>
      </c>
      <c r="J305" s="386"/>
      <c r="K305" s="96">
        <f t="shared" si="7"/>
        <v>0</v>
      </c>
      <c r="L305" s="47" t="str">
        <f>OCENA!O298</f>
        <v>A</v>
      </c>
    </row>
    <row r="306" spans="1:12" x14ac:dyDescent="0.2">
      <c r="A306" s="47">
        <f>OCENA!A299</f>
        <v>298</v>
      </c>
      <c r="B306" s="47">
        <f>OCENA!I299</f>
        <v>3001</v>
      </c>
      <c r="C306" s="447"/>
      <c r="D306" s="47">
        <f>OCENA!G299</f>
        <v>22</v>
      </c>
      <c r="E306" s="47" t="str">
        <f>OCENA!H299</f>
        <v>PLASTIČNI SPOJNI MATERIAL</v>
      </c>
      <c r="F306" s="47" t="str">
        <f>OCENA!M299</f>
        <v xml:space="preserve">PLASTIČNA SPOJKA ZUNANJI NAVOJ 2"         </v>
      </c>
      <c r="G306" s="447"/>
      <c r="H306" s="47">
        <f>OCENA!V299</f>
        <v>3</v>
      </c>
      <c r="I306" s="47" t="str">
        <f>OCENA!P299</f>
        <v>KOS</v>
      </c>
      <c r="J306" s="386"/>
      <c r="K306" s="96">
        <f t="shared" si="7"/>
        <v>0</v>
      </c>
      <c r="L306" s="47" t="str">
        <f>OCENA!O299</f>
        <v>A</v>
      </c>
    </row>
    <row r="307" spans="1:12" x14ac:dyDescent="0.2">
      <c r="A307" s="47">
        <f>OCENA!A300</f>
        <v>299</v>
      </c>
      <c r="B307" s="47">
        <f>OCENA!I300</f>
        <v>3612</v>
      </c>
      <c r="C307" s="447"/>
      <c r="D307" s="47">
        <f>OCENA!G300</f>
        <v>22</v>
      </c>
      <c r="E307" s="47" t="str">
        <f>OCENA!H300</f>
        <v>PLASTIČNI SPOJNI MATERIAL</v>
      </c>
      <c r="F307" s="47" t="str">
        <f>OCENA!M300</f>
        <v xml:space="preserve">PLASTIČNA SPOJKA NOTRANJI NAVOJ 1/2"      </v>
      </c>
      <c r="G307" s="447"/>
      <c r="H307" s="47">
        <f>OCENA!V300</f>
        <v>75</v>
      </c>
      <c r="I307" s="47" t="str">
        <f>OCENA!P300</f>
        <v>KOS</v>
      </c>
      <c r="J307" s="386"/>
      <c r="K307" s="96">
        <f t="shared" si="7"/>
        <v>0</v>
      </c>
      <c r="L307" s="47" t="str">
        <f>OCENA!O300</f>
        <v>A</v>
      </c>
    </row>
    <row r="308" spans="1:12" x14ac:dyDescent="0.2">
      <c r="A308" s="47">
        <f>OCENA!A301</f>
        <v>300</v>
      </c>
      <c r="B308" s="47">
        <f>OCENA!I301</f>
        <v>3613</v>
      </c>
      <c r="C308" s="447"/>
      <c r="D308" s="47">
        <f>OCENA!G301</f>
        <v>22</v>
      </c>
      <c r="E308" s="47" t="str">
        <f>OCENA!H301</f>
        <v>PLASTIČNI SPOJNI MATERIAL</v>
      </c>
      <c r="F308" s="47" t="str">
        <f>OCENA!M301</f>
        <v xml:space="preserve">PLASTIČNA SPOJKA NOTRANJI NAVOJ 3/4"      </v>
      </c>
      <c r="G308" s="447"/>
      <c r="H308" s="47">
        <f>OCENA!V301</f>
        <v>230</v>
      </c>
      <c r="I308" s="47" t="str">
        <f>OCENA!P301</f>
        <v>KOS</v>
      </c>
      <c r="J308" s="386"/>
      <c r="K308" s="96">
        <f t="shared" si="7"/>
        <v>0</v>
      </c>
      <c r="L308" s="47" t="str">
        <f>OCENA!O301</f>
        <v>A</v>
      </c>
    </row>
    <row r="309" spans="1:12" x14ac:dyDescent="0.2">
      <c r="A309" s="47">
        <f>OCENA!A302</f>
        <v>301</v>
      </c>
      <c r="B309" s="47">
        <f>OCENA!I302</f>
        <v>3614</v>
      </c>
      <c r="C309" s="447"/>
      <c r="D309" s="47">
        <f>OCENA!G302</f>
        <v>22</v>
      </c>
      <c r="E309" s="47" t="str">
        <f>OCENA!H302</f>
        <v>PLASTIČNI SPOJNI MATERIAL</v>
      </c>
      <c r="F309" s="47" t="str">
        <f>OCENA!M302</f>
        <v xml:space="preserve">PLASTIČNA SPOJKA NOTRANJI NAVOJ 1"        </v>
      </c>
      <c r="G309" s="447"/>
      <c r="H309" s="47">
        <f>OCENA!V302</f>
        <v>128</v>
      </c>
      <c r="I309" s="47" t="str">
        <f>OCENA!P302</f>
        <v>KOS</v>
      </c>
      <c r="J309" s="386"/>
      <c r="K309" s="96">
        <f t="shared" si="7"/>
        <v>0</v>
      </c>
      <c r="L309" s="47" t="str">
        <f>OCENA!O302</f>
        <v>A</v>
      </c>
    </row>
    <row r="310" spans="1:12" x14ac:dyDescent="0.2">
      <c r="A310" s="47">
        <f>OCENA!A303</f>
        <v>302</v>
      </c>
      <c r="B310" s="47">
        <f>OCENA!I303</f>
        <v>3615</v>
      </c>
      <c r="C310" s="447"/>
      <c r="D310" s="47">
        <f>OCENA!G303</f>
        <v>22</v>
      </c>
      <c r="E310" s="47" t="str">
        <f>OCENA!H303</f>
        <v>PLASTIČNI SPOJNI MATERIAL</v>
      </c>
      <c r="F310" s="47" t="str">
        <f>OCENA!M303</f>
        <v xml:space="preserve">PLASTIČNA SPOJKA NOTRANJI NAVOJ 5/4"      </v>
      </c>
      <c r="G310" s="447"/>
      <c r="H310" s="47">
        <f>OCENA!V303</f>
        <v>3</v>
      </c>
      <c r="I310" s="47" t="str">
        <f>OCENA!P303</f>
        <v>KOS</v>
      </c>
      <c r="J310" s="386"/>
      <c r="K310" s="96">
        <f t="shared" si="7"/>
        <v>0</v>
      </c>
      <c r="L310" s="47" t="str">
        <f>OCENA!O303</f>
        <v>A</v>
      </c>
    </row>
    <row r="311" spans="1:12" x14ac:dyDescent="0.2">
      <c r="A311" s="47">
        <f>OCENA!A304</f>
        <v>303</v>
      </c>
      <c r="B311" s="47">
        <f>OCENA!I304</f>
        <v>3616</v>
      </c>
      <c r="C311" s="447"/>
      <c r="D311" s="47">
        <f>OCENA!G304</f>
        <v>22</v>
      </c>
      <c r="E311" s="47" t="str">
        <f>OCENA!H304</f>
        <v>PLASTIČNI SPOJNI MATERIAL</v>
      </c>
      <c r="F311" s="47" t="str">
        <f>OCENA!M304</f>
        <v xml:space="preserve">PLASTIČNA SPOJKA NOTRANJI NAVOJ 6/4"      </v>
      </c>
      <c r="G311" s="447"/>
      <c r="H311" s="47">
        <f>OCENA!V304</f>
        <v>43</v>
      </c>
      <c r="I311" s="47" t="str">
        <f>OCENA!P304</f>
        <v>KOS</v>
      </c>
      <c r="J311" s="386"/>
      <c r="K311" s="96">
        <f t="shared" si="7"/>
        <v>0</v>
      </c>
      <c r="L311" s="47" t="str">
        <f>OCENA!O304</f>
        <v>A</v>
      </c>
    </row>
    <row r="312" spans="1:12" x14ac:dyDescent="0.2">
      <c r="A312" s="47">
        <f>OCENA!A305</f>
        <v>304</v>
      </c>
      <c r="B312" s="47">
        <f>OCENA!I305</f>
        <v>4019</v>
      </c>
      <c r="C312" s="447"/>
      <c r="D312" s="47">
        <f>OCENA!G305</f>
        <v>22</v>
      </c>
      <c r="E312" s="47" t="str">
        <f>OCENA!H305</f>
        <v>PLASTIČNI SPOJNI MATERIAL</v>
      </c>
      <c r="F312" s="47" t="str">
        <f>OCENA!M305</f>
        <v xml:space="preserve">PLASTIČNA SPOJKA NOTRANJI NAVOJ 2"        </v>
      </c>
      <c r="G312" s="447"/>
      <c r="H312" s="47">
        <f>OCENA!V305</f>
        <v>10</v>
      </c>
      <c r="I312" s="47" t="str">
        <f>OCENA!P305</f>
        <v>KOS</v>
      </c>
      <c r="J312" s="386"/>
      <c r="K312" s="96">
        <f t="shared" si="7"/>
        <v>0</v>
      </c>
      <c r="L312" s="47" t="str">
        <f>OCENA!O305</f>
        <v>A</v>
      </c>
    </row>
    <row r="313" spans="1:12" x14ac:dyDescent="0.2">
      <c r="A313" s="47">
        <f>OCENA!A306</f>
        <v>305</v>
      </c>
      <c r="B313" s="47">
        <f>OCENA!I306</f>
        <v>3617</v>
      </c>
      <c r="C313" s="447"/>
      <c r="D313" s="47">
        <f>OCENA!G306</f>
        <v>22</v>
      </c>
      <c r="E313" s="47" t="str">
        <f>OCENA!H306</f>
        <v>PLASTIČNI SPOJNI MATERIAL</v>
      </c>
      <c r="F313" s="47" t="str">
        <f>OCENA!M306</f>
        <v xml:space="preserve">PLASTIČNA SPOJKA DVOJNA 1/2"            </v>
      </c>
      <c r="G313" s="447"/>
      <c r="H313" s="47">
        <f>OCENA!V306</f>
        <v>15</v>
      </c>
      <c r="I313" s="47" t="str">
        <f>OCENA!P306</f>
        <v>KOS</v>
      </c>
      <c r="J313" s="386"/>
      <c r="K313" s="96">
        <f t="shared" si="7"/>
        <v>0</v>
      </c>
      <c r="L313" s="47" t="str">
        <f>OCENA!O306</f>
        <v>A</v>
      </c>
    </row>
    <row r="314" spans="1:12" x14ac:dyDescent="0.2">
      <c r="A314" s="47">
        <f>OCENA!A307</f>
        <v>306</v>
      </c>
      <c r="B314" s="47">
        <f>OCENA!I307</f>
        <v>3293</v>
      </c>
      <c r="C314" s="447"/>
      <c r="D314" s="47">
        <f>OCENA!G307</f>
        <v>22</v>
      </c>
      <c r="E314" s="47" t="str">
        <f>OCENA!H307</f>
        <v>PLASTIČNI SPOJNI MATERIAL</v>
      </c>
      <c r="F314" s="47" t="str">
        <f>OCENA!M307</f>
        <v xml:space="preserve">PLASTIČNA SPOJKA DVOJNA 3/4"            </v>
      </c>
      <c r="G314" s="447"/>
      <c r="H314" s="47">
        <f>OCENA!V307</f>
        <v>85</v>
      </c>
      <c r="I314" s="47" t="str">
        <f>OCENA!P307</f>
        <v>KOS</v>
      </c>
      <c r="J314" s="386"/>
      <c r="K314" s="96">
        <f t="shared" si="7"/>
        <v>0</v>
      </c>
      <c r="L314" s="47" t="str">
        <f>OCENA!O307</f>
        <v>A</v>
      </c>
    </row>
    <row r="315" spans="1:12" x14ac:dyDescent="0.2">
      <c r="A315" s="47">
        <f>OCENA!A308</f>
        <v>307</v>
      </c>
      <c r="B315" s="47">
        <f>OCENA!I308</f>
        <v>3618</v>
      </c>
      <c r="C315" s="447"/>
      <c r="D315" s="47">
        <f>OCENA!G308</f>
        <v>22</v>
      </c>
      <c r="E315" s="47" t="str">
        <f>OCENA!H308</f>
        <v>PLASTIČNI SPOJNI MATERIAL</v>
      </c>
      <c r="F315" s="47" t="str">
        <f>OCENA!M308</f>
        <v xml:space="preserve">PLASTIČNA SPOJKA DVOJNA 1"              </v>
      </c>
      <c r="G315" s="447"/>
      <c r="H315" s="47">
        <f>OCENA!V308</f>
        <v>95</v>
      </c>
      <c r="I315" s="47" t="str">
        <f>OCENA!P308</f>
        <v>KOS</v>
      </c>
      <c r="J315" s="386"/>
      <c r="K315" s="96">
        <f t="shared" si="7"/>
        <v>0</v>
      </c>
      <c r="L315" s="47" t="str">
        <f>OCENA!O308</f>
        <v>A</v>
      </c>
    </row>
    <row r="316" spans="1:12" x14ac:dyDescent="0.2">
      <c r="A316" s="47">
        <f>OCENA!A309</f>
        <v>308</v>
      </c>
      <c r="B316" s="47">
        <f>OCENA!I309</f>
        <v>3619</v>
      </c>
      <c r="C316" s="447"/>
      <c r="D316" s="47">
        <f>OCENA!G309</f>
        <v>22</v>
      </c>
      <c r="E316" s="47" t="str">
        <f>OCENA!H309</f>
        <v>PLASTIČNI SPOJNI MATERIAL</v>
      </c>
      <c r="F316" s="47" t="str">
        <f>OCENA!M309</f>
        <v xml:space="preserve">PLASTIČNA SPOJKA DVOJNA 5/4"            </v>
      </c>
      <c r="G316" s="447"/>
      <c r="H316" s="47">
        <f>OCENA!V309</f>
        <v>8</v>
      </c>
      <c r="I316" s="47" t="str">
        <f>OCENA!P309</f>
        <v>KOS</v>
      </c>
      <c r="J316" s="386"/>
      <c r="K316" s="96">
        <f t="shared" ref="K316:K343" si="8">H316*J316</f>
        <v>0</v>
      </c>
      <c r="L316" s="47" t="str">
        <f>OCENA!O309</f>
        <v>A</v>
      </c>
    </row>
    <row r="317" spans="1:12" x14ac:dyDescent="0.2">
      <c r="A317" s="47">
        <f>OCENA!A310</f>
        <v>309</v>
      </c>
      <c r="B317" s="47">
        <f>OCENA!I310</f>
        <v>4014</v>
      </c>
      <c r="C317" s="447"/>
      <c r="D317" s="47">
        <f>OCENA!G310</f>
        <v>22</v>
      </c>
      <c r="E317" s="47" t="str">
        <f>OCENA!H310</f>
        <v>PLASTIČNI SPOJNI MATERIAL</v>
      </c>
      <c r="F317" s="47" t="str">
        <f>OCENA!M310</f>
        <v xml:space="preserve">PLASTIČNA SPOJKA DVOJNA 6/4"            </v>
      </c>
      <c r="G317" s="447"/>
      <c r="H317" s="47">
        <f>OCENA!V310</f>
        <v>8</v>
      </c>
      <c r="I317" s="47" t="str">
        <f>OCENA!P310</f>
        <v>KOS</v>
      </c>
      <c r="J317" s="386"/>
      <c r="K317" s="96">
        <f t="shared" ref="K317:K322" si="9">H317*J317</f>
        <v>0</v>
      </c>
      <c r="L317" s="47" t="str">
        <f>OCENA!O310</f>
        <v>A</v>
      </c>
    </row>
    <row r="318" spans="1:12" x14ac:dyDescent="0.2">
      <c r="A318" s="47">
        <f>OCENA!A311</f>
        <v>310</v>
      </c>
      <c r="B318" s="47">
        <f>OCENA!I311</f>
        <v>3000</v>
      </c>
      <c r="C318" s="447"/>
      <c r="D318" s="47">
        <f>OCENA!G311</f>
        <v>22</v>
      </c>
      <c r="E318" s="47" t="str">
        <f>OCENA!H311</f>
        <v>PLASTIČNI SPOJNI MATERIAL</v>
      </c>
      <c r="F318" s="47" t="str">
        <f>OCENA!M311</f>
        <v xml:space="preserve">PLASTIČNA SPOJKA DVOJNA 2"              </v>
      </c>
      <c r="G318" s="447"/>
      <c r="H318" s="47">
        <f>OCENA!V311</f>
        <v>5</v>
      </c>
      <c r="I318" s="47" t="str">
        <f>OCENA!P311</f>
        <v>KOS</v>
      </c>
      <c r="J318" s="386"/>
      <c r="K318" s="96">
        <f t="shared" si="9"/>
        <v>0</v>
      </c>
      <c r="L318" s="47" t="str">
        <f>OCENA!O311</f>
        <v>A</v>
      </c>
    </row>
    <row r="319" spans="1:12" x14ac:dyDescent="0.2">
      <c r="A319" s="47">
        <f>OCENA!A312</f>
        <v>311</v>
      </c>
      <c r="B319" s="47">
        <f>OCENA!I312</f>
        <v>2997</v>
      </c>
      <c r="C319" s="447"/>
      <c r="D319" s="47">
        <f>OCENA!G312</f>
        <v>22</v>
      </c>
      <c r="E319" s="47" t="str">
        <f>OCENA!H312</f>
        <v>PLASTIČNI SPOJNI MATERIAL</v>
      </c>
      <c r="F319" s="47" t="str">
        <f>OCENA!M312</f>
        <v xml:space="preserve">PLASTIČNA SPOJKA T-KOS 5/4" NOTRANJI NAVOJ     </v>
      </c>
      <c r="G319" s="447"/>
      <c r="H319" s="47">
        <f>OCENA!V312</f>
        <v>3</v>
      </c>
      <c r="I319" s="47" t="str">
        <f>OCENA!P312</f>
        <v>KOS</v>
      </c>
      <c r="J319" s="386"/>
      <c r="K319" s="96">
        <f t="shared" si="9"/>
        <v>0</v>
      </c>
      <c r="L319" s="47" t="str">
        <f>OCENA!O312</f>
        <v>A</v>
      </c>
    </row>
    <row r="320" spans="1:12" x14ac:dyDescent="0.2">
      <c r="A320" s="47">
        <f>OCENA!A313</f>
        <v>312</v>
      </c>
      <c r="B320" s="47">
        <f>OCENA!I313</f>
        <v>2998</v>
      </c>
      <c r="C320" s="447"/>
      <c r="D320" s="47">
        <f>OCENA!G313</f>
        <v>22</v>
      </c>
      <c r="E320" s="47" t="str">
        <f>OCENA!H313</f>
        <v>PLASTIČNI SPOJNI MATERIAL</v>
      </c>
      <c r="F320" s="47" t="str">
        <f>OCENA!M313</f>
        <v xml:space="preserve">PLASTIČNA SPOJKA T-KOS 2"   NOTRANJI NAVOJ     </v>
      </c>
      <c r="G320" s="447"/>
      <c r="H320" s="47">
        <f>OCENA!V313</f>
        <v>3</v>
      </c>
      <c r="I320" s="47" t="str">
        <f>OCENA!P313</f>
        <v>KOS</v>
      </c>
      <c r="J320" s="386"/>
      <c r="K320" s="96">
        <f t="shared" si="9"/>
        <v>0</v>
      </c>
      <c r="L320" s="47" t="str">
        <f>OCENA!O313</f>
        <v>A</v>
      </c>
    </row>
    <row r="321" spans="1:12" x14ac:dyDescent="0.2">
      <c r="A321" s="47">
        <f>OCENA!A314</f>
        <v>313</v>
      </c>
      <c r="B321" s="47">
        <f>OCENA!I314</f>
        <v>9823</v>
      </c>
      <c r="C321" s="447"/>
      <c r="D321" s="47">
        <f>OCENA!G314</f>
        <v>22</v>
      </c>
      <c r="E321" s="47" t="str">
        <f>OCENA!H314</f>
        <v>PLASTIČNI SPOJNI MATERIAL</v>
      </c>
      <c r="F321" s="47" t="str">
        <f>OCENA!M314</f>
        <v>PLASTIČNA SPOJKA KOLENO 3/4'' DVOJNA</v>
      </c>
      <c r="G321" s="447"/>
      <c r="H321" s="47">
        <f>OCENA!V314</f>
        <v>3</v>
      </c>
      <c r="I321" s="47" t="str">
        <f>OCENA!P314</f>
        <v>KOS</v>
      </c>
      <c r="J321" s="386"/>
      <c r="K321" s="96">
        <f t="shared" si="9"/>
        <v>0</v>
      </c>
      <c r="L321" s="47" t="str">
        <f>OCENA!O314</f>
        <v>A</v>
      </c>
    </row>
    <row r="322" spans="1:12" x14ac:dyDescent="0.2">
      <c r="A322" s="47">
        <f>OCENA!A315</f>
        <v>314</v>
      </c>
      <c r="B322" s="47">
        <f>OCENA!I315</f>
        <v>9824</v>
      </c>
      <c r="C322" s="447"/>
      <c r="D322" s="47">
        <f>OCENA!G315</f>
        <v>22</v>
      </c>
      <c r="E322" s="47" t="str">
        <f>OCENA!H315</f>
        <v>PLASTIČNI SPOJNI MATERIAL</v>
      </c>
      <c r="F322" s="47" t="str">
        <f>OCENA!M315</f>
        <v>PLASTIČNA SPOJKA KOLENO 1'' DVOJNA</v>
      </c>
      <c r="G322" s="447"/>
      <c r="H322" s="47">
        <f>OCENA!V315</f>
        <v>3</v>
      </c>
      <c r="I322" s="47" t="str">
        <f>OCENA!P315</f>
        <v>KOS</v>
      </c>
      <c r="J322" s="386"/>
      <c r="K322" s="96">
        <f t="shared" si="9"/>
        <v>0</v>
      </c>
      <c r="L322" s="47" t="str">
        <f>OCENA!O315</f>
        <v>A</v>
      </c>
    </row>
    <row r="323" spans="1:12" x14ac:dyDescent="0.2">
      <c r="A323" s="47">
        <f>OCENA!A316</f>
        <v>315</v>
      </c>
      <c r="B323" s="47">
        <f>OCENA!I316</f>
        <v>9754</v>
      </c>
      <c r="C323" s="447"/>
      <c r="D323" s="47">
        <f>OCENA!G316</f>
        <v>23</v>
      </c>
      <c r="E323" s="47" t="str">
        <f>OCENA!H316</f>
        <v>SPOJKE ZA VARJENJE CEVI</v>
      </c>
      <c r="F323" s="47" t="str">
        <f>OCENA!M316</f>
        <v xml:space="preserve">EF REDUKCIJA PE100 SDR11 DN 140-63 </v>
      </c>
      <c r="G323" s="447"/>
      <c r="H323" s="47">
        <f>OCENA!V316</f>
        <v>25</v>
      </c>
      <c r="I323" s="47" t="str">
        <f>OCENA!P316</f>
        <v>KOS</v>
      </c>
      <c r="J323" s="386"/>
      <c r="K323" s="96">
        <f t="shared" si="8"/>
        <v>0</v>
      </c>
      <c r="L323" s="47" t="str">
        <f>OCENA!O316</f>
        <v>A</v>
      </c>
    </row>
    <row r="324" spans="1:12" x14ac:dyDescent="0.2">
      <c r="A324" s="47">
        <f>OCENA!A317</f>
        <v>316</v>
      </c>
      <c r="B324" s="47">
        <f>OCENA!I317</f>
        <v>9757</v>
      </c>
      <c r="C324" s="447"/>
      <c r="D324" s="47">
        <f>OCENA!G317</f>
        <v>23</v>
      </c>
      <c r="E324" s="47" t="str">
        <f>OCENA!H317</f>
        <v>SPOJKE ZA VARJENJE CEVI</v>
      </c>
      <c r="F324" s="47" t="str">
        <f>OCENA!M317</f>
        <v xml:space="preserve">EF T EGELF PLUS DN 140/125         </v>
      </c>
      <c r="G324" s="447"/>
      <c r="H324" s="47">
        <f>OCENA!V317</f>
        <v>5</v>
      </c>
      <c r="I324" s="47" t="str">
        <f>OCENA!P317</f>
        <v>KOS</v>
      </c>
      <c r="J324" s="386"/>
      <c r="K324" s="96">
        <f t="shared" si="8"/>
        <v>0</v>
      </c>
      <c r="L324" s="47" t="str">
        <f>OCENA!O317</f>
        <v>A</v>
      </c>
    </row>
    <row r="325" spans="1:12" x14ac:dyDescent="0.2">
      <c r="A325" s="47">
        <f>OCENA!A318</f>
        <v>317</v>
      </c>
      <c r="B325" s="47">
        <f>OCENA!I318</f>
        <v>9393</v>
      </c>
      <c r="C325" s="447"/>
      <c r="D325" s="47">
        <f>OCENA!G318</f>
        <v>23</v>
      </c>
      <c r="E325" s="47" t="str">
        <f>OCENA!H318</f>
        <v>SPOJKE ZA VARJENJE CEVI</v>
      </c>
      <c r="F325" s="47" t="str">
        <f>OCENA!M318</f>
        <v xml:space="preserve">EF KOLENO DN 225/90°               </v>
      </c>
      <c r="G325" s="447"/>
      <c r="H325" s="47">
        <f>OCENA!V318</f>
        <v>25</v>
      </c>
      <c r="I325" s="47" t="str">
        <f>OCENA!P318</f>
        <v>KOS</v>
      </c>
      <c r="J325" s="386"/>
      <c r="K325" s="96">
        <f t="shared" si="8"/>
        <v>0</v>
      </c>
      <c r="L325" s="47" t="str">
        <f>OCENA!O318</f>
        <v>A</v>
      </c>
    </row>
    <row r="326" spans="1:12" x14ac:dyDescent="0.2">
      <c r="A326" s="47">
        <f>OCENA!A319</f>
        <v>318</v>
      </c>
      <c r="B326" s="47">
        <f>OCENA!I319</f>
        <v>9399</v>
      </c>
      <c r="C326" s="447"/>
      <c r="D326" s="47">
        <f>OCENA!G319</f>
        <v>23</v>
      </c>
      <c r="E326" s="47" t="str">
        <f>OCENA!H319</f>
        <v>SPOJKE ZA VARJENJE CEVI</v>
      </c>
      <c r="F326" s="47" t="str">
        <f>OCENA!M319</f>
        <v xml:space="preserve">EF KOLENO DN 90/90°                </v>
      </c>
      <c r="G326" s="447"/>
      <c r="H326" s="47">
        <f>OCENA!V319</f>
        <v>13</v>
      </c>
      <c r="I326" s="47" t="str">
        <f>OCENA!P319</f>
        <v>KOS</v>
      </c>
      <c r="J326" s="386"/>
      <c r="K326" s="96">
        <f t="shared" si="8"/>
        <v>0</v>
      </c>
      <c r="L326" s="47" t="str">
        <f>OCENA!O319</f>
        <v>A</v>
      </c>
    </row>
    <row r="327" spans="1:12" x14ac:dyDescent="0.2">
      <c r="A327" s="47">
        <f>OCENA!A320</f>
        <v>319</v>
      </c>
      <c r="B327" s="47">
        <f>OCENA!I320</f>
        <v>9401</v>
      </c>
      <c r="C327" s="447"/>
      <c r="D327" s="47">
        <f>OCENA!G320</f>
        <v>23</v>
      </c>
      <c r="E327" s="47" t="str">
        <f>OCENA!H320</f>
        <v>SPOJKE ZA VARJENJE CEVI</v>
      </c>
      <c r="F327" s="47" t="str">
        <f>OCENA!M320</f>
        <v xml:space="preserve">EF KOLENO DN 110/90°               </v>
      </c>
      <c r="G327" s="447"/>
      <c r="H327" s="47">
        <f>OCENA!V320</f>
        <v>3</v>
      </c>
      <c r="I327" s="47" t="str">
        <f>OCENA!P320</f>
        <v>KOS</v>
      </c>
      <c r="J327" s="386"/>
      <c r="K327" s="96">
        <f t="shared" si="8"/>
        <v>0</v>
      </c>
      <c r="L327" s="47" t="str">
        <f>OCENA!O320</f>
        <v>A</v>
      </c>
    </row>
    <row r="328" spans="1:12" x14ac:dyDescent="0.2">
      <c r="A328" s="47">
        <f>OCENA!A321</f>
        <v>320</v>
      </c>
      <c r="B328" s="47">
        <f>OCENA!I321</f>
        <v>9403</v>
      </c>
      <c r="C328" s="447"/>
      <c r="D328" s="47">
        <f>OCENA!G321</f>
        <v>23</v>
      </c>
      <c r="E328" s="47" t="str">
        <f>OCENA!H321</f>
        <v>SPOJKE ZA VARJENJE CEVI</v>
      </c>
      <c r="F328" s="47" t="str">
        <f>OCENA!M321</f>
        <v xml:space="preserve">EF KOLENO DN 125/90°               </v>
      </c>
      <c r="G328" s="447"/>
      <c r="H328" s="47">
        <f>OCENA!V321</f>
        <v>25</v>
      </c>
      <c r="I328" s="47" t="str">
        <f>OCENA!P321</f>
        <v>KOS</v>
      </c>
      <c r="J328" s="386"/>
      <c r="K328" s="96">
        <f t="shared" si="8"/>
        <v>0</v>
      </c>
      <c r="L328" s="47" t="str">
        <f>OCENA!O321</f>
        <v>A</v>
      </c>
    </row>
    <row r="329" spans="1:12" x14ac:dyDescent="0.2">
      <c r="A329" s="47">
        <f>OCENA!A322</f>
        <v>321</v>
      </c>
      <c r="B329" s="47">
        <f>OCENA!I322</f>
        <v>9411</v>
      </c>
      <c r="C329" s="447"/>
      <c r="D329" s="47">
        <f>OCENA!G322</f>
        <v>23</v>
      </c>
      <c r="E329" s="47" t="str">
        <f>OCENA!H322</f>
        <v>SPOJKE ZA VARJENJE CEVI</v>
      </c>
      <c r="F329" s="47" t="str">
        <f>OCENA!M322</f>
        <v xml:space="preserve">EF KOLENO DN 140/90°               </v>
      </c>
      <c r="G329" s="447"/>
      <c r="H329" s="47">
        <f>OCENA!V322</f>
        <v>10</v>
      </c>
      <c r="I329" s="47" t="str">
        <f>OCENA!P322</f>
        <v>KOS</v>
      </c>
      <c r="J329" s="386"/>
      <c r="K329" s="96">
        <f t="shared" si="8"/>
        <v>0</v>
      </c>
      <c r="L329" s="47" t="str">
        <f>OCENA!O322</f>
        <v>A</v>
      </c>
    </row>
    <row r="330" spans="1:12" x14ac:dyDescent="0.2">
      <c r="A330" s="47">
        <f>OCENA!A323</f>
        <v>322</v>
      </c>
      <c r="B330" s="47">
        <f>OCENA!I323</f>
        <v>9419</v>
      </c>
      <c r="C330" s="447"/>
      <c r="D330" s="47">
        <f>OCENA!G323</f>
        <v>23</v>
      </c>
      <c r="E330" s="47" t="str">
        <f>OCENA!H323</f>
        <v>SPOJKE ZA VARJENJE CEVI</v>
      </c>
      <c r="F330" s="47" t="str">
        <f>OCENA!M323</f>
        <v xml:space="preserve">EF KOLENO DN 160/90°               </v>
      </c>
      <c r="G330" s="447"/>
      <c r="H330" s="47">
        <f>OCENA!V323</f>
        <v>8</v>
      </c>
      <c r="I330" s="47" t="str">
        <f>OCENA!P323</f>
        <v>KOS</v>
      </c>
      <c r="J330" s="386"/>
      <c r="K330" s="96">
        <f t="shared" si="8"/>
        <v>0</v>
      </c>
      <c r="L330" s="47" t="str">
        <f>OCENA!O323</f>
        <v>A</v>
      </c>
    </row>
    <row r="331" spans="1:12" x14ac:dyDescent="0.2">
      <c r="A331" s="47">
        <f>OCENA!A324</f>
        <v>323</v>
      </c>
      <c r="B331" s="47">
        <f>OCENA!I324</f>
        <v>9343</v>
      </c>
      <c r="C331" s="447"/>
      <c r="D331" s="47">
        <f>OCENA!G324</f>
        <v>23</v>
      </c>
      <c r="E331" s="47" t="str">
        <f>OCENA!H324</f>
        <v>SPOJKE ZA VARJENJE CEVI</v>
      </c>
      <c r="F331" s="47" t="str">
        <f>OCENA!M324</f>
        <v xml:space="preserve">EF KOLENO DN 90/45°                </v>
      </c>
      <c r="G331" s="447"/>
      <c r="H331" s="47">
        <f>OCENA!V324</f>
        <v>10</v>
      </c>
      <c r="I331" s="47" t="str">
        <f>OCENA!P324</f>
        <v>KOS</v>
      </c>
      <c r="J331" s="386"/>
      <c r="K331" s="96">
        <f t="shared" si="8"/>
        <v>0</v>
      </c>
      <c r="L331" s="47" t="str">
        <f>OCENA!O324</f>
        <v>A</v>
      </c>
    </row>
    <row r="332" spans="1:12" x14ac:dyDescent="0.2">
      <c r="A332" s="47">
        <f>OCENA!A325</f>
        <v>324</v>
      </c>
      <c r="B332" s="47">
        <f>OCENA!I325</f>
        <v>9344</v>
      </c>
      <c r="C332" s="447"/>
      <c r="D332" s="47">
        <f>OCENA!G325</f>
        <v>23</v>
      </c>
      <c r="E332" s="47" t="str">
        <f>OCENA!H325</f>
        <v>SPOJKE ZA VARJENJE CEVI</v>
      </c>
      <c r="F332" s="47" t="str">
        <f>OCENA!M325</f>
        <v xml:space="preserve">EF KOLENO DN 110/45°               </v>
      </c>
      <c r="G332" s="447"/>
      <c r="H332" s="47">
        <f>OCENA!V325</f>
        <v>3</v>
      </c>
      <c r="I332" s="47" t="str">
        <f>OCENA!P325</f>
        <v>KOS</v>
      </c>
      <c r="J332" s="386"/>
      <c r="K332" s="96">
        <f t="shared" si="8"/>
        <v>0</v>
      </c>
      <c r="L332" s="47" t="str">
        <f>OCENA!O325</f>
        <v>A</v>
      </c>
    </row>
    <row r="333" spans="1:12" x14ac:dyDescent="0.2">
      <c r="A333" s="47">
        <f>OCENA!A326</f>
        <v>325</v>
      </c>
      <c r="B333" s="47">
        <f>OCENA!I326</f>
        <v>9402</v>
      </c>
      <c r="C333" s="447"/>
      <c r="D333" s="47">
        <f>OCENA!G326</f>
        <v>23</v>
      </c>
      <c r="E333" s="47" t="str">
        <f>OCENA!H326</f>
        <v>SPOJKE ZA VARJENJE CEVI</v>
      </c>
      <c r="F333" s="47" t="str">
        <f>OCENA!M326</f>
        <v xml:space="preserve">EF KOLENO DN 125/45°               </v>
      </c>
      <c r="G333" s="447"/>
      <c r="H333" s="47">
        <f>OCENA!V326</f>
        <v>3</v>
      </c>
      <c r="I333" s="47" t="str">
        <f>OCENA!P326</f>
        <v>KOS</v>
      </c>
      <c r="J333" s="386"/>
      <c r="K333" s="96">
        <f t="shared" si="8"/>
        <v>0</v>
      </c>
      <c r="L333" s="47" t="str">
        <f>OCENA!O326</f>
        <v>A</v>
      </c>
    </row>
    <row r="334" spans="1:12" x14ac:dyDescent="0.2">
      <c r="A334" s="47">
        <f>OCENA!A327</f>
        <v>326</v>
      </c>
      <c r="B334" s="47">
        <f>OCENA!I327</f>
        <v>9410</v>
      </c>
      <c r="C334" s="447"/>
      <c r="D334" s="47">
        <f>OCENA!G327</f>
        <v>23</v>
      </c>
      <c r="E334" s="47" t="str">
        <f>OCENA!H327</f>
        <v>SPOJKE ZA VARJENJE CEVI</v>
      </c>
      <c r="F334" s="47" t="str">
        <f>OCENA!M327</f>
        <v xml:space="preserve">EF KOLENO DN 140/45°               </v>
      </c>
      <c r="G334" s="447"/>
      <c r="H334" s="47">
        <f>OCENA!V327</f>
        <v>15</v>
      </c>
      <c r="I334" s="47" t="str">
        <f>OCENA!P327</f>
        <v>KOS</v>
      </c>
      <c r="J334" s="386"/>
      <c r="K334" s="96">
        <f t="shared" ref="K334:K338" si="10">H334*J334</f>
        <v>0</v>
      </c>
      <c r="L334" s="47" t="str">
        <f>OCENA!O327</f>
        <v>A</v>
      </c>
    </row>
    <row r="335" spans="1:12" x14ac:dyDescent="0.2">
      <c r="A335" s="47">
        <f>OCENA!A328</f>
        <v>327</v>
      </c>
      <c r="B335" s="47">
        <f>OCENA!I328</f>
        <v>9418</v>
      </c>
      <c r="C335" s="447"/>
      <c r="D335" s="47">
        <f>OCENA!G328</f>
        <v>23</v>
      </c>
      <c r="E335" s="47" t="str">
        <f>OCENA!H328</f>
        <v>SPOJKE ZA VARJENJE CEVI</v>
      </c>
      <c r="F335" s="47" t="str">
        <f>OCENA!M328</f>
        <v xml:space="preserve">EF KOLENO DN 160/45°               </v>
      </c>
      <c r="G335" s="447"/>
      <c r="H335" s="47">
        <f>OCENA!V328</f>
        <v>5</v>
      </c>
      <c r="I335" s="47" t="str">
        <f>OCENA!P328</f>
        <v>KOS</v>
      </c>
      <c r="J335" s="386"/>
      <c r="K335" s="96">
        <f t="shared" si="10"/>
        <v>0</v>
      </c>
      <c r="L335" s="47" t="str">
        <f>OCENA!O328</f>
        <v>A</v>
      </c>
    </row>
    <row r="336" spans="1:12" x14ac:dyDescent="0.2">
      <c r="A336" s="47">
        <f>OCENA!A329</f>
        <v>328</v>
      </c>
      <c r="B336" s="47">
        <f>OCENA!I329</f>
        <v>9786</v>
      </c>
      <c r="C336" s="447"/>
      <c r="D336" s="47">
        <f>OCENA!G329</f>
        <v>23</v>
      </c>
      <c r="E336" s="47" t="str">
        <f>OCENA!H329</f>
        <v>SPOJKE ZA VARJENJE CEVI</v>
      </c>
      <c r="F336" s="47" t="str">
        <f>OCENA!M329</f>
        <v xml:space="preserve">EF KOLENO DN 180/45°               </v>
      </c>
      <c r="G336" s="447"/>
      <c r="H336" s="47">
        <f>OCENA!V329</f>
        <v>20</v>
      </c>
      <c r="I336" s="47" t="str">
        <f>OCENA!P329</f>
        <v>KOS</v>
      </c>
      <c r="J336" s="386"/>
      <c r="K336" s="96">
        <f t="shared" si="10"/>
        <v>0</v>
      </c>
      <c r="L336" s="47" t="str">
        <f>OCENA!O329</f>
        <v>A</v>
      </c>
    </row>
    <row r="337" spans="1:12" x14ac:dyDescent="0.2">
      <c r="A337" s="47">
        <f>OCENA!A330</f>
        <v>329</v>
      </c>
      <c r="B337" s="47">
        <f>OCENA!I330</f>
        <v>9392</v>
      </c>
      <c r="C337" s="447"/>
      <c r="D337" s="47">
        <f>OCENA!G330</f>
        <v>23</v>
      </c>
      <c r="E337" s="47" t="str">
        <f>OCENA!H330</f>
        <v>SPOJKE ZA VARJENJE CEVI</v>
      </c>
      <c r="F337" s="47" t="str">
        <f>OCENA!M330</f>
        <v xml:space="preserve">EF KOLENO DN 225/45°               </v>
      </c>
      <c r="G337" s="447"/>
      <c r="H337" s="47">
        <f>OCENA!V330</f>
        <v>3</v>
      </c>
      <c r="I337" s="47" t="str">
        <f>OCENA!P330</f>
        <v>KOS</v>
      </c>
      <c r="J337" s="386"/>
      <c r="K337" s="96">
        <f t="shared" si="10"/>
        <v>0</v>
      </c>
      <c r="L337" s="47" t="str">
        <f>OCENA!O330</f>
        <v>A</v>
      </c>
    </row>
    <row r="338" spans="1:12" x14ac:dyDescent="0.2">
      <c r="A338" s="47">
        <f>OCENA!A331</f>
        <v>330</v>
      </c>
      <c r="B338" s="47">
        <f>OCENA!I331</f>
        <v>9812</v>
      </c>
      <c r="C338" s="447"/>
      <c r="D338" s="47">
        <f>OCENA!G331</f>
        <v>23</v>
      </c>
      <c r="E338" s="47" t="str">
        <f>OCENA!H331</f>
        <v>SPOJKE ZA VARJENJE CEVI</v>
      </c>
      <c r="F338" s="47" t="str">
        <f>OCENA!M331</f>
        <v xml:space="preserve">EF KOLENO DN 250/45°               </v>
      </c>
      <c r="G338" s="447"/>
      <c r="H338" s="47">
        <f>OCENA!V331</f>
        <v>1</v>
      </c>
      <c r="I338" s="47" t="str">
        <f>OCENA!P331</f>
        <v>KOS</v>
      </c>
      <c r="J338" s="386"/>
      <c r="K338" s="96">
        <f t="shared" si="10"/>
        <v>0</v>
      </c>
      <c r="L338" s="47" t="str">
        <f>OCENA!O331</f>
        <v>A</v>
      </c>
    </row>
    <row r="339" spans="1:12" x14ac:dyDescent="0.2">
      <c r="A339" s="47">
        <f>OCENA!A332</f>
        <v>331</v>
      </c>
      <c r="B339" s="47">
        <f>OCENA!I332</f>
        <v>9835</v>
      </c>
      <c r="C339" s="447"/>
      <c r="D339" s="47">
        <f>OCENA!G332</f>
        <v>23</v>
      </c>
      <c r="E339" s="47" t="str">
        <f>OCENA!H332</f>
        <v>SPOJKE ZA VARJENJE CEVI</v>
      </c>
      <c r="F339" s="47" t="str">
        <f>OCENA!M332</f>
        <v xml:space="preserve">EF KOLENO DN 280/45°               </v>
      </c>
      <c r="G339" s="447"/>
      <c r="H339" s="47">
        <f>OCENA!V332</f>
        <v>1</v>
      </c>
      <c r="I339" s="47" t="str">
        <f>OCENA!P332</f>
        <v>KOS</v>
      </c>
      <c r="J339" s="386"/>
      <c r="K339" s="96">
        <f t="shared" ref="K339" si="11">H339*J339</f>
        <v>0</v>
      </c>
      <c r="L339" s="47" t="str">
        <f>OCENA!O332</f>
        <v>A</v>
      </c>
    </row>
    <row r="340" spans="1:12" x14ac:dyDescent="0.2">
      <c r="A340" s="47">
        <f>OCENA!A333</f>
        <v>332</v>
      </c>
      <c r="B340" s="47">
        <f>OCENA!I333</f>
        <v>9760</v>
      </c>
      <c r="C340" s="447"/>
      <c r="D340" s="47">
        <f>OCENA!G333</f>
        <v>23</v>
      </c>
      <c r="E340" s="47" t="str">
        <f>OCENA!H333</f>
        <v>SPOJKE ZA VARJENJE CEVI</v>
      </c>
      <c r="F340" s="47" t="str">
        <f>OCENA!M333</f>
        <v xml:space="preserve">EF T KOS ELGEF PLUS DN 63/63       </v>
      </c>
      <c r="G340" s="447"/>
      <c r="H340" s="47">
        <f>OCENA!V333</f>
        <v>5</v>
      </c>
      <c r="I340" s="47" t="str">
        <f>OCENA!P333</f>
        <v>KOS</v>
      </c>
      <c r="J340" s="386"/>
      <c r="K340" s="96">
        <f t="shared" si="8"/>
        <v>0</v>
      </c>
      <c r="L340" s="47" t="str">
        <f>OCENA!O333</f>
        <v>A</v>
      </c>
    </row>
    <row r="341" spans="1:12" x14ac:dyDescent="0.2">
      <c r="A341" s="47">
        <f>OCENA!A334</f>
        <v>333</v>
      </c>
      <c r="B341" s="47">
        <f>OCENA!I334</f>
        <v>9400</v>
      </c>
      <c r="C341" s="447"/>
      <c r="D341" s="47">
        <f>OCENA!G334</f>
        <v>23</v>
      </c>
      <c r="E341" s="47" t="str">
        <f>OCENA!H334</f>
        <v>SPOJKE ZA VARJENJE CEVI</v>
      </c>
      <c r="F341" s="47" t="str">
        <f>OCENA!M334</f>
        <v xml:space="preserve">EF T KOS ELGEF PLUS PE100 DN90/90  </v>
      </c>
      <c r="G341" s="447"/>
      <c r="H341" s="47">
        <f>OCENA!V334</f>
        <v>3</v>
      </c>
      <c r="I341" s="47" t="str">
        <f>OCENA!P334</f>
        <v>KOS</v>
      </c>
      <c r="J341" s="386"/>
      <c r="K341" s="96">
        <f t="shared" si="8"/>
        <v>0</v>
      </c>
      <c r="L341" s="47" t="str">
        <f>OCENA!O334</f>
        <v>A</v>
      </c>
    </row>
    <row r="342" spans="1:12" x14ac:dyDescent="0.2">
      <c r="A342" s="47">
        <f>OCENA!A335</f>
        <v>334</v>
      </c>
      <c r="B342" s="47">
        <f>OCENA!I335</f>
        <v>9273</v>
      </c>
      <c r="C342" s="447"/>
      <c r="D342" s="47">
        <f>OCENA!G335</f>
        <v>23</v>
      </c>
      <c r="E342" s="47" t="str">
        <f>OCENA!H335</f>
        <v>SPOJKE ZA VARJENJE CEVI</v>
      </c>
      <c r="F342" s="47" t="str">
        <f>OCENA!M335</f>
        <v xml:space="preserve">EF T KOS PE100 SDR11 DN 110/110    </v>
      </c>
      <c r="G342" s="447"/>
      <c r="H342" s="47">
        <f>OCENA!V335</f>
        <v>5</v>
      </c>
      <c r="I342" s="47" t="str">
        <f>OCENA!P335</f>
        <v>KOS</v>
      </c>
      <c r="J342" s="386"/>
      <c r="K342" s="96">
        <f t="shared" si="8"/>
        <v>0</v>
      </c>
      <c r="L342" s="47" t="str">
        <f>OCENA!O335</f>
        <v>A</v>
      </c>
    </row>
    <row r="343" spans="1:12" x14ac:dyDescent="0.2">
      <c r="A343" s="47">
        <f>OCENA!A336</f>
        <v>335</v>
      </c>
      <c r="B343" s="47">
        <f>OCENA!I336</f>
        <v>9272</v>
      </c>
      <c r="C343" s="447"/>
      <c r="D343" s="47">
        <f>OCENA!G336</f>
        <v>23</v>
      </c>
      <c r="E343" s="47" t="str">
        <f>OCENA!H336</f>
        <v>SPOJKE ZA VARJENJE CEVI</v>
      </c>
      <c r="F343" s="47" t="str">
        <f>OCENA!M336</f>
        <v xml:space="preserve">EF T KOS ELGEF PLUS PE100 125/125  </v>
      </c>
      <c r="G343" s="447"/>
      <c r="H343" s="47">
        <f>OCENA!V336</f>
        <v>5</v>
      </c>
      <c r="I343" s="47" t="str">
        <f>OCENA!P336</f>
        <v>KOS</v>
      </c>
      <c r="J343" s="386"/>
      <c r="K343" s="96">
        <f t="shared" si="8"/>
        <v>0</v>
      </c>
      <c r="L343" s="47" t="str">
        <f>OCENA!O336</f>
        <v>A</v>
      </c>
    </row>
    <row r="344" spans="1:12" x14ac:dyDescent="0.2">
      <c r="A344" s="47">
        <f>OCENA!A337</f>
        <v>336</v>
      </c>
      <c r="B344" s="47">
        <f>OCENA!I337</f>
        <v>9756</v>
      </c>
      <c r="C344" s="447"/>
      <c r="D344" s="47">
        <f>OCENA!G337</f>
        <v>23</v>
      </c>
      <c r="E344" s="47" t="str">
        <f>OCENA!H337</f>
        <v>SPOJKE ZA VARJENJE CEVI</v>
      </c>
      <c r="F344" s="47" t="str">
        <f>OCENA!M337</f>
        <v xml:space="preserve">EF T KOS ELGEF PLUS PE100 140/140  </v>
      </c>
      <c r="G344" s="447"/>
      <c r="H344" s="47">
        <f>OCENA!V337</f>
        <v>25</v>
      </c>
      <c r="I344" s="47" t="str">
        <f>OCENA!P337</f>
        <v>KOS</v>
      </c>
      <c r="J344" s="386"/>
      <c r="K344" s="96">
        <f t="shared" ref="K344:K367" si="12">H344*J344</f>
        <v>0</v>
      </c>
      <c r="L344" s="47" t="str">
        <f>OCENA!O337</f>
        <v>A</v>
      </c>
    </row>
    <row r="345" spans="1:12" x14ac:dyDescent="0.2">
      <c r="A345" s="47">
        <f>OCENA!A338</f>
        <v>337</v>
      </c>
      <c r="B345" s="47">
        <f>OCENA!I338</f>
        <v>9203</v>
      </c>
      <c r="C345" s="447"/>
      <c r="D345" s="47">
        <f>OCENA!G338</f>
        <v>23</v>
      </c>
      <c r="E345" s="47" t="str">
        <f>OCENA!H338</f>
        <v>SPOJKE ZA VARJENJE CEVI</v>
      </c>
      <c r="F345" s="47" t="str">
        <f>OCENA!M338</f>
        <v xml:space="preserve">EF T KOS 90 RED. DN110-90          </v>
      </c>
      <c r="G345" s="447"/>
      <c r="H345" s="47">
        <f>OCENA!V338</f>
        <v>3</v>
      </c>
      <c r="I345" s="47" t="str">
        <f>OCENA!P338</f>
        <v>KOS</v>
      </c>
      <c r="J345" s="386"/>
      <c r="K345" s="96">
        <f t="shared" si="12"/>
        <v>0</v>
      </c>
      <c r="L345" s="47" t="str">
        <f>OCENA!O338</f>
        <v>A</v>
      </c>
    </row>
    <row r="346" spans="1:12" x14ac:dyDescent="0.2">
      <c r="A346" s="47">
        <f>OCENA!A339</f>
        <v>338</v>
      </c>
      <c r="B346" s="47">
        <f>OCENA!I339</f>
        <v>9759</v>
      </c>
      <c r="C346" s="447"/>
      <c r="D346" s="47">
        <f>OCENA!G339</f>
        <v>23</v>
      </c>
      <c r="E346" s="47" t="str">
        <f>OCENA!H339</f>
        <v>SPOJKE ZA VARJENJE CEVI</v>
      </c>
      <c r="F346" s="47" t="str">
        <f>OCENA!M339</f>
        <v xml:space="preserve">EF T KOS ELGEF PLUS PE100 125/90   </v>
      </c>
      <c r="G346" s="447"/>
      <c r="H346" s="47">
        <f>OCENA!V339</f>
        <v>15</v>
      </c>
      <c r="I346" s="47" t="str">
        <f>OCENA!P339</f>
        <v>KOS</v>
      </c>
      <c r="J346" s="386"/>
      <c r="K346" s="96">
        <f t="shared" si="12"/>
        <v>0</v>
      </c>
      <c r="L346" s="47" t="str">
        <f>OCENA!O339</f>
        <v>A</v>
      </c>
    </row>
    <row r="347" spans="1:12" x14ac:dyDescent="0.2">
      <c r="A347" s="47">
        <f>OCENA!A340</f>
        <v>339</v>
      </c>
      <c r="B347" s="47">
        <f>OCENA!I340</f>
        <v>9761</v>
      </c>
      <c r="C347" s="447"/>
      <c r="D347" s="47">
        <f>OCENA!G340</f>
        <v>23</v>
      </c>
      <c r="E347" s="47" t="str">
        <f>OCENA!H340</f>
        <v>SPOJKE ZA VARJENJE CEVI</v>
      </c>
      <c r="F347" s="47" t="str">
        <f>OCENA!M340</f>
        <v xml:space="preserve">EF T KOS ELGEF PLUS DN 160/90      </v>
      </c>
      <c r="G347" s="447"/>
      <c r="H347" s="47">
        <f>OCENA!V340</f>
        <v>5</v>
      </c>
      <c r="I347" s="47" t="str">
        <f>OCENA!P340</f>
        <v>KOS</v>
      </c>
      <c r="J347" s="386"/>
      <c r="K347" s="96">
        <f t="shared" si="12"/>
        <v>0</v>
      </c>
      <c r="L347" s="47" t="str">
        <f>OCENA!O340</f>
        <v>A</v>
      </c>
    </row>
    <row r="348" spans="1:12" x14ac:dyDescent="0.2">
      <c r="A348" s="47">
        <f>OCENA!A341</f>
        <v>340</v>
      </c>
      <c r="B348" s="47">
        <f>OCENA!I341</f>
        <v>9359</v>
      </c>
      <c r="C348" s="447"/>
      <c r="D348" s="47">
        <f>OCENA!G341</f>
        <v>23</v>
      </c>
      <c r="E348" s="47" t="str">
        <f>OCENA!H341</f>
        <v>SPOJKE ZA VARJENJE CEVI</v>
      </c>
      <c r="F348" s="47" t="str">
        <f>OCENA!M341</f>
        <v xml:space="preserve">EF KONCNIK PE100 SDR11 DN 63       </v>
      </c>
      <c r="G348" s="447"/>
      <c r="H348" s="47">
        <f>OCENA!V341</f>
        <v>13</v>
      </c>
      <c r="I348" s="47" t="str">
        <f>OCENA!P341</f>
        <v>KOS</v>
      </c>
      <c r="J348" s="386"/>
      <c r="K348" s="96">
        <f t="shared" si="12"/>
        <v>0</v>
      </c>
      <c r="L348" s="47" t="str">
        <f>OCENA!O341</f>
        <v>A</v>
      </c>
    </row>
    <row r="349" spans="1:12" x14ac:dyDescent="0.2">
      <c r="A349" s="47">
        <f>OCENA!A342</f>
        <v>341</v>
      </c>
      <c r="B349" s="47">
        <f>OCENA!I342</f>
        <v>9826</v>
      </c>
      <c r="C349" s="447"/>
      <c r="D349" s="47">
        <f>OCENA!G342</f>
        <v>23</v>
      </c>
      <c r="E349" s="47" t="str">
        <f>OCENA!H342</f>
        <v>SPOJKE ZA VARJENJE CEVI</v>
      </c>
      <c r="F349" s="47" t="str">
        <f>OCENA!M342</f>
        <v xml:space="preserve">EF KONCNIK PE100 SDR11 DN 75     </v>
      </c>
      <c r="G349" s="447"/>
      <c r="H349" s="47">
        <f>OCENA!V342</f>
        <v>4</v>
      </c>
      <c r="I349" s="47" t="str">
        <f>OCENA!P342</f>
        <v>KOS</v>
      </c>
      <c r="J349" s="386"/>
      <c r="K349" s="96">
        <f t="shared" ref="K349" si="13">H349*J349</f>
        <v>0</v>
      </c>
      <c r="L349" s="47" t="str">
        <f>OCENA!O342</f>
        <v>A</v>
      </c>
    </row>
    <row r="350" spans="1:12" x14ac:dyDescent="0.2">
      <c r="A350" s="47">
        <f>OCENA!A343</f>
        <v>342</v>
      </c>
      <c r="B350" s="47">
        <f>OCENA!I343</f>
        <v>9197</v>
      </c>
      <c r="C350" s="447"/>
      <c r="D350" s="47">
        <f>OCENA!G343</f>
        <v>23</v>
      </c>
      <c r="E350" s="47" t="str">
        <f>OCENA!H343</f>
        <v>SPOJKE ZA VARJENJE CEVI</v>
      </c>
      <c r="F350" s="47" t="str">
        <f>OCENA!M343</f>
        <v xml:space="preserve">EF KONČNIK PE100 SDR11 DN 90  </v>
      </c>
      <c r="G350" s="447"/>
      <c r="H350" s="47">
        <f>OCENA!V343</f>
        <v>93</v>
      </c>
      <c r="I350" s="47" t="str">
        <f>OCENA!P343</f>
        <v>KOS</v>
      </c>
      <c r="J350" s="386"/>
      <c r="K350" s="96">
        <f t="shared" si="12"/>
        <v>0</v>
      </c>
      <c r="L350" s="47" t="str">
        <f>OCENA!O343</f>
        <v>A</v>
      </c>
    </row>
    <row r="351" spans="1:12" x14ac:dyDescent="0.2">
      <c r="A351" s="47">
        <f>OCENA!A344</f>
        <v>343</v>
      </c>
      <c r="B351" s="47">
        <f>OCENA!I344</f>
        <v>9198</v>
      </c>
      <c r="C351" s="447"/>
      <c r="D351" s="47">
        <f>OCENA!G344</f>
        <v>23</v>
      </c>
      <c r="E351" s="47" t="str">
        <f>OCENA!H344</f>
        <v>SPOJKE ZA VARJENJE CEVI</v>
      </c>
      <c r="F351" s="47" t="str">
        <f>OCENA!M344</f>
        <v xml:space="preserve">EF KONČNIK PE100 SDR11 DN 110 </v>
      </c>
      <c r="G351" s="447"/>
      <c r="H351" s="47">
        <f>OCENA!V344</f>
        <v>23</v>
      </c>
      <c r="I351" s="47" t="str">
        <f>OCENA!P344</f>
        <v>KOS</v>
      </c>
      <c r="J351" s="386"/>
      <c r="K351" s="96">
        <f t="shared" si="12"/>
        <v>0</v>
      </c>
      <c r="L351" s="47" t="str">
        <f>OCENA!O344</f>
        <v>A</v>
      </c>
    </row>
    <row r="352" spans="1:12" x14ac:dyDescent="0.2">
      <c r="A352" s="47">
        <f>OCENA!A345</f>
        <v>344</v>
      </c>
      <c r="B352" s="47">
        <f>OCENA!I345</f>
        <v>9199</v>
      </c>
      <c r="C352" s="447"/>
      <c r="D352" s="47">
        <f>OCENA!G345</f>
        <v>23</v>
      </c>
      <c r="E352" s="47" t="str">
        <f>OCENA!H345</f>
        <v>SPOJKE ZA VARJENJE CEVI</v>
      </c>
      <c r="F352" s="47" t="str">
        <f>OCENA!M345</f>
        <v xml:space="preserve">EF KONČNIK PE100 SDR11 DN 125 </v>
      </c>
      <c r="G352" s="447"/>
      <c r="H352" s="47">
        <f>OCENA!V345</f>
        <v>43</v>
      </c>
      <c r="I352" s="47" t="str">
        <f>OCENA!P345</f>
        <v>KOS</v>
      </c>
      <c r="J352" s="386"/>
      <c r="K352" s="96">
        <f t="shared" si="12"/>
        <v>0</v>
      </c>
      <c r="L352" s="47" t="str">
        <f>OCENA!O345</f>
        <v>A</v>
      </c>
    </row>
    <row r="353" spans="1:12" x14ac:dyDescent="0.2">
      <c r="A353" s="47">
        <f>OCENA!A346</f>
        <v>345</v>
      </c>
      <c r="B353" s="47">
        <f>OCENA!I346</f>
        <v>9412</v>
      </c>
      <c r="C353" s="447"/>
      <c r="D353" s="47">
        <f>OCENA!G346</f>
        <v>23</v>
      </c>
      <c r="E353" s="47" t="str">
        <f>OCENA!H346</f>
        <v>SPOJKE ZA VARJENJE CEVI</v>
      </c>
      <c r="F353" s="47" t="str">
        <f>OCENA!M346</f>
        <v xml:space="preserve">EF KONCNIK PE100 SDR11 DN 140      </v>
      </c>
      <c r="G353" s="447"/>
      <c r="H353" s="47">
        <f>OCENA!V346</f>
        <v>15</v>
      </c>
      <c r="I353" s="47" t="str">
        <f>OCENA!P346</f>
        <v>KOS</v>
      </c>
      <c r="J353" s="386"/>
      <c r="K353" s="96">
        <f t="shared" si="12"/>
        <v>0</v>
      </c>
      <c r="L353" s="47" t="str">
        <f>OCENA!O346</f>
        <v>A</v>
      </c>
    </row>
    <row r="354" spans="1:12" x14ac:dyDescent="0.2">
      <c r="A354" s="47">
        <f>OCENA!A347</f>
        <v>346</v>
      </c>
      <c r="B354" s="47">
        <f>OCENA!I347</f>
        <v>9340</v>
      </c>
      <c r="C354" s="447"/>
      <c r="D354" s="47">
        <f>OCENA!G347</f>
        <v>23</v>
      </c>
      <c r="E354" s="47" t="str">
        <f>OCENA!H347</f>
        <v>SPOJKE ZA VARJENJE CEVI</v>
      </c>
      <c r="F354" s="47" t="str">
        <f>OCENA!M347</f>
        <v xml:space="preserve">EF KONCNIK PE100 SDR11 DN 160      </v>
      </c>
      <c r="G354" s="447"/>
      <c r="H354" s="47">
        <f>OCENA!V347</f>
        <v>13</v>
      </c>
      <c r="I354" s="47" t="str">
        <f>OCENA!P347</f>
        <v>KOS</v>
      </c>
      <c r="J354" s="386"/>
      <c r="K354" s="96">
        <f t="shared" si="12"/>
        <v>0</v>
      </c>
      <c r="L354" s="47" t="str">
        <f>OCENA!O347</f>
        <v>A</v>
      </c>
    </row>
    <row r="355" spans="1:12" x14ac:dyDescent="0.2">
      <c r="A355" s="47">
        <f>OCENA!A348</f>
        <v>347</v>
      </c>
      <c r="B355" s="47">
        <f>OCENA!I348</f>
        <v>9784</v>
      </c>
      <c r="C355" s="447"/>
      <c r="D355" s="47">
        <f>OCENA!G348</f>
        <v>23</v>
      </c>
      <c r="E355" s="47" t="str">
        <f>OCENA!H348</f>
        <v>SPOJKE ZA VARJENJE CEVI</v>
      </c>
      <c r="F355" s="47" t="str">
        <f>OCENA!M348</f>
        <v xml:space="preserve">EF KONČNIK PE100 SDR11 DN 180      </v>
      </c>
      <c r="G355" s="447"/>
      <c r="H355" s="47">
        <f>OCENA!V348</f>
        <v>10</v>
      </c>
      <c r="I355" s="47" t="str">
        <f>OCENA!P348</f>
        <v>KOS</v>
      </c>
      <c r="J355" s="386"/>
      <c r="K355" s="96">
        <f t="shared" si="12"/>
        <v>0</v>
      </c>
      <c r="L355" s="47" t="str">
        <f>OCENA!O348</f>
        <v>A</v>
      </c>
    </row>
    <row r="356" spans="1:12" x14ac:dyDescent="0.2">
      <c r="A356" s="47">
        <f>OCENA!A349</f>
        <v>348</v>
      </c>
      <c r="B356" s="47">
        <f>OCENA!I349</f>
        <v>9390</v>
      </c>
      <c r="C356" s="447"/>
      <c r="D356" s="47">
        <f>OCENA!G349</f>
        <v>23</v>
      </c>
      <c r="E356" s="47" t="str">
        <f>OCENA!H349</f>
        <v>SPOJKE ZA VARJENJE CEVI</v>
      </c>
      <c r="F356" s="47" t="str">
        <f>OCENA!M349</f>
        <v xml:space="preserve">EF KONCNIK PE100 SDR11 DN 225      </v>
      </c>
      <c r="G356" s="447"/>
      <c r="H356" s="47">
        <f>OCENA!V349</f>
        <v>10</v>
      </c>
      <c r="I356" s="47" t="str">
        <f>OCENA!P349</f>
        <v>KOS</v>
      </c>
      <c r="J356" s="386"/>
      <c r="K356" s="96">
        <f t="shared" si="12"/>
        <v>0</v>
      </c>
      <c r="L356" s="47" t="str">
        <f>OCENA!O349</f>
        <v>A</v>
      </c>
    </row>
    <row r="357" spans="1:12" x14ac:dyDescent="0.2">
      <c r="A357" s="47">
        <f>OCENA!A350</f>
        <v>349</v>
      </c>
      <c r="B357" s="47">
        <f>OCENA!I350</f>
        <v>9840</v>
      </c>
      <c r="C357" s="447"/>
      <c r="D357" s="47">
        <f>OCENA!G350</f>
        <v>23</v>
      </c>
      <c r="E357" s="47" t="str">
        <f>OCENA!H350</f>
        <v>SPOJKE ZA VARJENJE CEVI</v>
      </c>
      <c r="F357" s="47" t="str">
        <f>OCENA!M350</f>
        <v>EF KONCNIK PE100 SDR11 DN 280</v>
      </c>
      <c r="G357" s="447"/>
      <c r="H357" s="47">
        <f>OCENA!V350</f>
        <v>2</v>
      </c>
      <c r="I357" s="47" t="str">
        <f>OCENA!P350</f>
        <v>KOS</v>
      </c>
      <c r="J357" s="386"/>
      <c r="K357" s="96">
        <f t="shared" ref="K357" si="14">H357*J357</f>
        <v>0</v>
      </c>
      <c r="L357" s="47" t="str">
        <f>OCENA!O350</f>
        <v>A</v>
      </c>
    </row>
    <row r="358" spans="1:12" x14ac:dyDescent="0.2">
      <c r="A358" s="47">
        <f>OCENA!A351</f>
        <v>350</v>
      </c>
      <c r="B358" s="47">
        <f>OCENA!I351</f>
        <v>9758</v>
      </c>
      <c r="C358" s="447"/>
      <c r="D358" s="47">
        <f>OCENA!G351</f>
        <v>23</v>
      </c>
      <c r="E358" s="47" t="str">
        <f>OCENA!H351</f>
        <v>SPOJKE ZA VARJENJE CEVI</v>
      </c>
      <c r="F358" s="47" t="str">
        <f>OCENA!M351</f>
        <v xml:space="preserve">EF REDUKCIJA PE100 SDR11 DN90-63   </v>
      </c>
      <c r="G358" s="447"/>
      <c r="H358" s="47">
        <f>OCENA!V351</f>
        <v>3</v>
      </c>
      <c r="I358" s="47" t="str">
        <f>OCENA!P351</f>
        <v>KOS</v>
      </c>
      <c r="J358" s="386"/>
      <c r="K358" s="96">
        <f t="shared" si="12"/>
        <v>0</v>
      </c>
      <c r="L358" s="47" t="str">
        <f>OCENA!O351</f>
        <v>A</v>
      </c>
    </row>
    <row r="359" spans="1:12" x14ac:dyDescent="0.2">
      <c r="A359" s="47">
        <f>OCENA!A352</f>
        <v>351</v>
      </c>
      <c r="B359" s="47">
        <f>OCENA!I352</f>
        <v>9275</v>
      </c>
      <c r="C359" s="447"/>
      <c r="D359" s="47">
        <f>OCENA!G352</f>
        <v>23</v>
      </c>
      <c r="E359" s="47" t="str">
        <f>OCENA!H352</f>
        <v>SPOJKE ZA VARJENJE CEVI</v>
      </c>
      <c r="F359" s="47" t="str">
        <f>OCENA!M352</f>
        <v xml:space="preserve">EF REDUKCIJA PE100 SDR11 DN110-90  </v>
      </c>
      <c r="G359" s="447"/>
      <c r="H359" s="47">
        <f>OCENA!V352</f>
        <v>5</v>
      </c>
      <c r="I359" s="47" t="str">
        <f>OCENA!P352</f>
        <v>KOS</v>
      </c>
      <c r="J359" s="386"/>
      <c r="K359" s="96">
        <f t="shared" si="12"/>
        <v>0</v>
      </c>
      <c r="L359" s="47" t="str">
        <f>OCENA!O352</f>
        <v>A</v>
      </c>
    </row>
    <row r="360" spans="1:12" x14ac:dyDescent="0.2">
      <c r="A360" s="47">
        <f>OCENA!A353</f>
        <v>352</v>
      </c>
      <c r="B360" s="47">
        <f>OCENA!I353</f>
        <v>9397</v>
      </c>
      <c r="C360" s="447"/>
      <c r="D360" s="47">
        <f>OCENA!G353</f>
        <v>23</v>
      </c>
      <c r="E360" s="47" t="str">
        <f>OCENA!H353</f>
        <v>SPOJKE ZA VARJENJE CEVI</v>
      </c>
      <c r="F360" s="47" t="str">
        <f>OCENA!M353</f>
        <v xml:space="preserve">EF REDUKCIJA PE100 SDR11 DN 125-63 </v>
      </c>
      <c r="G360" s="447"/>
      <c r="H360" s="47">
        <f>OCENA!V353</f>
        <v>5</v>
      </c>
      <c r="I360" s="47" t="str">
        <f>OCENA!P353</f>
        <v>KOS</v>
      </c>
      <c r="J360" s="386"/>
      <c r="K360" s="96">
        <f t="shared" si="12"/>
        <v>0</v>
      </c>
      <c r="L360" s="47" t="str">
        <f>OCENA!O353</f>
        <v>A</v>
      </c>
    </row>
    <row r="361" spans="1:12" x14ac:dyDescent="0.2">
      <c r="A361" s="47">
        <f>OCENA!A354</f>
        <v>353</v>
      </c>
      <c r="B361" s="47">
        <f>OCENA!I354</f>
        <v>9274</v>
      </c>
      <c r="C361" s="447"/>
      <c r="D361" s="47">
        <f>OCENA!G354</f>
        <v>23</v>
      </c>
      <c r="E361" s="47" t="str">
        <f>OCENA!H354</f>
        <v>SPOJKE ZA VARJENJE CEVI</v>
      </c>
      <c r="F361" s="47" t="str">
        <f>OCENA!M354</f>
        <v xml:space="preserve">EF REDUKCIJA PE100 SDR11 DN 125-90 </v>
      </c>
      <c r="G361" s="447"/>
      <c r="H361" s="47">
        <f>OCENA!V354</f>
        <v>5</v>
      </c>
      <c r="I361" s="47" t="str">
        <f>OCENA!P354</f>
        <v>KOS</v>
      </c>
      <c r="J361" s="386"/>
      <c r="K361" s="96">
        <f t="shared" si="12"/>
        <v>0</v>
      </c>
      <c r="L361" s="47" t="str">
        <f>OCENA!O354</f>
        <v>A</v>
      </c>
    </row>
    <row r="362" spans="1:12" x14ac:dyDescent="0.2">
      <c r="A362" s="47">
        <f>OCENA!A355</f>
        <v>354</v>
      </c>
      <c r="B362" s="47">
        <f>OCENA!I355</f>
        <v>9398</v>
      </c>
      <c r="C362" s="447"/>
      <c r="D362" s="47">
        <f>OCENA!G355</f>
        <v>23</v>
      </c>
      <c r="E362" s="47" t="str">
        <f>OCENA!H355</f>
        <v>SPOJKE ZA VARJENJE CEVI</v>
      </c>
      <c r="F362" s="47" t="str">
        <f>OCENA!M355</f>
        <v>EF REDUKCIJA PE100 SDR11 DN 125-110</v>
      </c>
      <c r="G362" s="447"/>
      <c r="H362" s="47">
        <f>OCENA!V355</f>
        <v>5</v>
      </c>
      <c r="I362" s="47" t="str">
        <f>OCENA!P355</f>
        <v>KOS</v>
      </c>
      <c r="J362" s="386"/>
      <c r="K362" s="96">
        <f t="shared" si="12"/>
        <v>0</v>
      </c>
      <c r="L362" s="47" t="str">
        <f>OCENA!O355</f>
        <v>A</v>
      </c>
    </row>
    <row r="363" spans="1:12" x14ac:dyDescent="0.2">
      <c r="A363" s="47">
        <f>OCENA!A356</f>
        <v>355</v>
      </c>
      <c r="B363" s="47">
        <f>OCENA!I356</f>
        <v>9755</v>
      </c>
      <c r="C363" s="447"/>
      <c r="D363" s="47">
        <f>OCENA!G356</f>
        <v>23</v>
      </c>
      <c r="E363" s="47" t="str">
        <f>OCENA!H356</f>
        <v>SPOJKE ZA VARJENJE CEVI</v>
      </c>
      <c r="F363" s="47" t="str">
        <f>OCENA!M356</f>
        <v xml:space="preserve">EF T KOS EGELF PLUS DN 140/90      </v>
      </c>
      <c r="G363" s="447"/>
      <c r="H363" s="47">
        <f>OCENA!V356</f>
        <v>5</v>
      </c>
      <c r="I363" s="47" t="str">
        <f>OCENA!P356</f>
        <v>KOS</v>
      </c>
      <c r="J363" s="386"/>
      <c r="K363" s="96">
        <f t="shared" si="12"/>
        <v>0</v>
      </c>
      <c r="L363" s="47" t="str">
        <f>OCENA!O356</f>
        <v>A</v>
      </c>
    </row>
    <row r="364" spans="1:12" x14ac:dyDescent="0.2">
      <c r="A364" s="47">
        <f>OCENA!A357</f>
        <v>356</v>
      </c>
      <c r="B364" s="47">
        <f>OCENA!I357</f>
        <v>9360</v>
      </c>
      <c r="C364" s="447"/>
      <c r="D364" s="47">
        <f>OCENA!G357</f>
        <v>23</v>
      </c>
      <c r="E364" s="47" t="str">
        <f>OCENA!H357</f>
        <v>SPOJKE ZA VARJENJE CEVI</v>
      </c>
      <c r="F364" s="47" t="str">
        <f>OCENA!M357</f>
        <v xml:space="preserve">EF PRIROBNICA PP  DN 63/50         </v>
      </c>
      <c r="G364" s="447"/>
      <c r="H364" s="47">
        <f>OCENA!V357</f>
        <v>13</v>
      </c>
      <c r="I364" s="47" t="str">
        <f>OCENA!P357</f>
        <v>KOS</v>
      </c>
      <c r="J364" s="386"/>
      <c r="K364" s="96">
        <f t="shared" si="12"/>
        <v>0</v>
      </c>
      <c r="L364" s="47" t="str">
        <f>OCENA!O357</f>
        <v>A</v>
      </c>
    </row>
    <row r="365" spans="1:12" x14ac:dyDescent="0.2">
      <c r="A365" s="47">
        <f>OCENA!A358</f>
        <v>357</v>
      </c>
      <c r="B365" s="47">
        <f>OCENA!I358</f>
        <v>9827</v>
      </c>
      <c r="C365" s="447"/>
      <c r="D365" s="47">
        <f>OCENA!G358</f>
        <v>23</v>
      </c>
      <c r="E365" s="47" t="str">
        <f>OCENA!H358</f>
        <v>SPOJKE ZA VARJENJE CEVI</v>
      </c>
      <c r="F365" s="47" t="str">
        <f>OCENA!M358</f>
        <v xml:space="preserve">EF PRIROBNICA PP  DN 75/65         </v>
      </c>
      <c r="G365" s="447"/>
      <c r="H365" s="47">
        <f>OCENA!V358</f>
        <v>4</v>
      </c>
      <c r="I365" s="47" t="str">
        <f>OCENA!P358</f>
        <v>KOS</v>
      </c>
      <c r="J365" s="386"/>
      <c r="K365" s="96">
        <f t="shared" ref="K365" si="15">H365*J365</f>
        <v>0</v>
      </c>
      <c r="L365" s="47" t="str">
        <f>OCENA!O358</f>
        <v>A</v>
      </c>
    </row>
    <row r="366" spans="1:12" x14ac:dyDescent="0.2">
      <c r="A366" s="47">
        <f>OCENA!A359</f>
        <v>358</v>
      </c>
      <c r="B366" s="47">
        <f>OCENA!I359</f>
        <v>9200</v>
      </c>
      <c r="C366" s="447"/>
      <c r="D366" s="47">
        <f>OCENA!G359</f>
        <v>23</v>
      </c>
      <c r="E366" s="47" t="str">
        <f>OCENA!H359</f>
        <v>SPOJKE ZA VARJENJE CEVI</v>
      </c>
      <c r="F366" s="47" t="str">
        <f>OCENA!M359</f>
        <v xml:space="preserve">EF PRIROBNICA PP  DN 90/80        </v>
      </c>
      <c r="G366" s="447"/>
      <c r="H366" s="47">
        <f>OCENA!V359</f>
        <v>75</v>
      </c>
      <c r="I366" s="47" t="str">
        <f>OCENA!P359</f>
        <v>KOS</v>
      </c>
      <c r="J366" s="386"/>
      <c r="K366" s="96">
        <f t="shared" si="12"/>
        <v>0</v>
      </c>
      <c r="L366" s="47" t="str">
        <f>OCENA!O359</f>
        <v>A</v>
      </c>
    </row>
    <row r="367" spans="1:12" x14ac:dyDescent="0.2">
      <c r="A367" s="47">
        <f>OCENA!A360</f>
        <v>359</v>
      </c>
      <c r="B367" s="47">
        <f>OCENA!I360</f>
        <v>9201</v>
      </c>
      <c r="C367" s="447"/>
      <c r="D367" s="47">
        <f>OCENA!G360</f>
        <v>23</v>
      </c>
      <c r="E367" s="47" t="str">
        <f>OCENA!H360</f>
        <v>SPOJKE ZA VARJENJE CEVI</v>
      </c>
      <c r="F367" s="47" t="str">
        <f>OCENA!M360</f>
        <v xml:space="preserve">EF PRIROBNICA PP DN 110/100        </v>
      </c>
      <c r="G367" s="447"/>
      <c r="H367" s="47">
        <f>OCENA!V360</f>
        <v>13</v>
      </c>
      <c r="I367" s="47" t="str">
        <f>OCENA!P360</f>
        <v>KOS</v>
      </c>
      <c r="J367" s="386"/>
      <c r="K367" s="96">
        <f t="shared" si="12"/>
        <v>0</v>
      </c>
      <c r="L367" s="47" t="str">
        <f>OCENA!O360</f>
        <v>A</v>
      </c>
    </row>
    <row r="368" spans="1:12" x14ac:dyDescent="0.2">
      <c r="A368" s="47">
        <f>OCENA!A361</f>
        <v>360</v>
      </c>
      <c r="B368" s="47">
        <f>OCENA!I361</f>
        <v>9413</v>
      </c>
      <c r="C368" s="447"/>
      <c r="D368" s="47">
        <f>OCENA!G361</f>
        <v>23</v>
      </c>
      <c r="E368" s="47" t="str">
        <f>OCENA!H361</f>
        <v>SPOJKE ZA VARJENJE CEVI</v>
      </c>
      <c r="F368" s="47" t="str">
        <f>OCENA!M361</f>
        <v xml:space="preserve">EF PRIROBNICA PP DN 140/125        </v>
      </c>
      <c r="G368" s="447"/>
      <c r="H368" s="47">
        <f>OCENA!V361</f>
        <v>13</v>
      </c>
      <c r="I368" s="47" t="str">
        <f>OCENA!P361</f>
        <v>KOS</v>
      </c>
      <c r="J368" s="386"/>
      <c r="K368" s="96">
        <f t="shared" ref="K368:K375" si="16">H368*J368</f>
        <v>0</v>
      </c>
      <c r="L368" s="47" t="str">
        <f>OCENA!O361</f>
        <v>A</v>
      </c>
    </row>
    <row r="369" spans="1:12" x14ac:dyDescent="0.2">
      <c r="A369" s="47">
        <f>OCENA!A362</f>
        <v>361</v>
      </c>
      <c r="B369" s="47">
        <f>OCENA!I362</f>
        <v>9341</v>
      </c>
      <c r="C369" s="447"/>
      <c r="D369" s="47">
        <f>OCENA!G362</f>
        <v>23</v>
      </c>
      <c r="E369" s="47" t="str">
        <f>OCENA!H362</f>
        <v>SPOJKE ZA VARJENJE CEVI</v>
      </c>
      <c r="F369" s="47" t="str">
        <f>OCENA!M362</f>
        <v xml:space="preserve">EF PRIROBNICA PP DN 160/150        </v>
      </c>
      <c r="G369" s="447"/>
      <c r="H369" s="47">
        <f>OCENA!V362</f>
        <v>13</v>
      </c>
      <c r="I369" s="47" t="str">
        <f>OCENA!P362</f>
        <v>KOS</v>
      </c>
      <c r="J369" s="386"/>
      <c r="K369" s="96">
        <f t="shared" si="16"/>
        <v>0</v>
      </c>
      <c r="L369" s="47" t="str">
        <f>OCENA!O362</f>
        <v>A</v>
      </c>
    </row>
    <row r="370" spans="1:12" x14ac:dyDescent="0.2">
      <c r="A370" s="47">
        <f>OCENA!A363</f>
        <v>362</v>
      </c>
      <c r="B370" s="47">
        <f>OCENA!I363</f>
        <v>9785</v>
      </c>
      <c r="C370" s="447"/>
      <c r="D370" s="47">
        <f>OCENA!G363</f>
        <v>23</v>
      </c>
      <c r="E370" s="47" t="str">
        <f>OCENA!H363</f>
        <v>SPOJKE ZA VARJENJE CEVI</v>
      </c>
      <c r="F370" s="47" t="str">
        <f>OCENA!M363</f>
        <v xml:space="preserve">EF PRIROBNICA PP DN 180/150   </v>
      </c>
      <c r="G370" s="447"/>
      <c r="H370" s="47">
        <f>OCENA!V363</f>
        <v>10</v>
      </c>
      <c r="I370" s="47" t="str">
        <f>OCENA!P363</f>
        <v>KOS</v>
      </c>
      <c r="J370" s="386"/>
      <c r="K370" s="96">
        <f t="shared" ref="K370:K372" si="17">H370*J370</f>
        <v>0</v>
      </c>
      <c r="L370" s="47" t="str">
        <f>OCENA!O363</f>
        <v>A</v>
      </c>
    </row>
    <row r="371" spans="1:12" x14ac:dyDescent="0.2">
      <c r="A371" s="47">
        <f>OCENA!A364</f>
        <v>363</v>
      </c>
      <c r="B371" s="47">
        <f>OCENA!I364</f>
        <v>9389</v>
      </c>
      <c r="C371" s="447"/>
      <c r="D371" s="47">
        <f>OCENA!G364</f>
        <v>23</v>
      </c>
      <c r="E371" s="47" t="str">
        <f>OCENA!H364</f>
        <v>SPOJKE ZA VARJENJE CEVI</v>
      </c>
      <c r="F371" s="47" t="str">
        <f>OCENA!M364</f>
        <v xml:space="preserve">EF PRIROBNICA PP  DN 225/200       </v>
      </c>
      <c r="G371" s="447"/>
      <c r="H371" s="47">
        <f>OCENA!V364</f>
        <v>10</v>
      </c>
      <c r="I371" s="47" t="str">
        <f>OCENA!P364</f>
        <v>KOS</v>
      </c>
      <c r="J371" s="386"/>
      <c r="K371" s="96">
        <f t="shared" si="17"/>
        <v>0</v>
      </c>
      <c r="L371" s="47" t="str">
        <f>OCENA!O364</f>
        <v>A</v>
      </c>
    </row>
    <row r="372" spans="1:12" x14ac:dyDescent="0.2">
      <c r="A372" s="47">
        <f>OCENA!A365</f>
        <v>364</v>
      </c>
      <c r="B372" s="47">
        <f>OCENA!I365</f>
        <v>9839</v>
      </c>
      <c r="C372" s="447"/>
      <c r="D372" s="47">
        <f>OCENA!G365</f>
        <v>23</v>
      </c>
      <c r="E372" s="47" t="str">
        <f>OCENA!H365</f>
        <v>SPOJKE ZA VARJENJE CEVI</v>
      </c>
      <c r="F372" s="47" t="str">
        <f>OCENA!M365</f>
        <v>EF PRIROBNICA PP  DN 280/250</v>
      </c>
      <c r="G372" s="447"/>
      <c r="H372" s="47">
        <f>OCENA!V365</f>
        <v>1</v>
      </c>
      <c r="I372" s="47" t="str">
        <f>OCENA!P365</f>
        <v>KOS</v>
      </c>
      <c r="J372" s="386"/>
      <c r="K372" s="96">
        <f t="shared" si="17"/>
        <v>0</v>
      </c>
      <c r="L372" s="47" t="str">
        <f>OCENA!O365</f>
        <v>A</v>
      </c>
    </row>
    <row r="373" spans="1:12" x14ac:dyDescent="0.2">
      <c r="A373" s="47">
        <f>OCENA!A366</f>
        <v>365</v>
      </c>
      <c r="B373" s="47">
        <f>OCENA!I366</f>
        <v>9358</v>
      </c>
      <c r="C373" s="447"/>
      <c r="D373" s="47">
        <f>OCENA!G366</f>
        <v>23</v>
      </c>
      <c r="E373" s="47" t="str">
        <f>OCENA!H366</f>
        <v>SPOJKE ZA VARJENJE CEVI</v>
      </c>
      <c r="F373" s="47" t="str">
        <f>OCENA!M366</f>
        <v xml:space="preserve">OBOJKA VARILNA PE100 SDR 11 DN 63               </v>
      </c>
      <c r="G373" s="447"/>
      <c r="H373" s="47">
        <f>OCENA!V366</f>
        <v>13</v>
      </c>
      <c r="I373" s="47" t="str">
        <f>OCENA!P366</f>
        <v>KOS</v>
      </c>
      <c r="J373" s="386"/>
      <c r="K373" s="96">
        <f t="shared" si="16"/>
        <v>0</v>
      </c>
      <c r="L373" s="47" t="str">
        <f>OCENA!O366</f>
        <v>A</v>
      </c>
    </row>
    <row r="374" spans="1:12" x14ac:dyDescent="0.2">
      <c r="A374" s="47">
        <f>OCENA!A367</f>
        <v>366</v>
      </c>
      <c r="B374" s="47">
        <f>OCENA!I367</f>
        <v>9194</v>
      </c>
      <c r="C374" s="447"/>
      <c r="D374" s="47">
        <f>OCENA!G367</f>
        <v>23</v>
      </c>
      <c r="E374" s="47" t="str">
        <f>OCENA!H367</f>
        <v>SPOJKE ZA VARJENJE CEVI</v>
      </c>
      <c r="F374" s="47" t="str">
        <f>OCENA!M367</f>
        <v xml:space="preserve">OBOJKA VARILNA PE100 SDR11 DN 90   </v>
      </c>
      <c r="G374" s="447"/>
      <c r="H374" s="47">
        <f>OCENA!V367</f>
        <v>63</v>
      </c>
      <c r="I374" s="47" t="str">
        <f>OCENA!P367</f>
        <v>KOS</v>
      </c>
      <c r="J374" s="386"/>
      <c r="K374" s="96">
        <f t="shared" si="16"/>
        <v>0</v>
      </c>
      <c r="L374" s="47" t="str">
        <f>OCENA!O367</f>
        <v>A</v>
      </c>
    </row>
    <row r="375" spans="1:12" x14ac:dyDescent="0.2">
      <c r="A375" s="47">
        <f>OCENA!A368</f>
        <v>367</v>
      </c>
      <c r="B375" s="47">
        <f>OCENA!I368</f>
        <v>9195</v>
      </c>
      <c r="C375" s="447"/>
      <c r="D375" s="47">
        <f>OCENA!G368</f>
        <v>23</v>
      </c>
      <c r="E375" s="47" t="str">
        <f>OCENA!H368</f>
        <v>SPOJKE ZA VARJENJE CEVI</v>
      </c>
      <c r="F375" s="47" t="str">
        <f>OCENA!M368</f>
        <v xml:space="preserve">OBOJKA VARILNA PE100 SDR11 DN 110  </v>
      </c>
      <c r="G375" s="447"/>
      <c r="H375" s="47">
        <f>OCENA!V368</f>
        <v>63</v>
      </c>
      <c r="I375" s="47" t="str">
        <f>OCENA!P368</f>
        <v>KOS</v>
      </c>
      <c r="J375" s="386"/>
      <c r="K375" s="96">
        <f t="shared" si="16"/>
        <v>0</v>
      </c>
      <c r="L375" s="47" t="str">
        <f>OCENA!O368</f>
        <v>A</v>
      </c>
    </row>
    <row r="376" spans="1:12" x14ac:dyDescent="0.2">
      <c r="A376" s="47">
        <f>OCENA!A369</f>
        <v>368</v>
      </c>
      <c r="B376" s="47">
        <f>OCENA!I369</f>
        <v>9196</v>
      </c>
      <c r="C376" s="447"/>
      <c r="D376" s="47">
        <f>OCENA!G369</f>
        <v>23</v>
      </c>
      <c r="E376" s="47" t="str">
        <f>OCENA!H369</f>
        <v>SPOJKE ZA VARJENJE CEVI</v>
      </c>
      <c r="F376" s="47" t="str">
        <f>OCENA!M369</f>
        <v xml:space="preserve">OBOJKA VARILNA PE100 SDR11 DN 125  </v>
      </c>
      <c r="G376" s="447"/>
      <c r="H376" s="47">
        <f>OCENA!V369</f>
        <v>75</v>
      </c>
      <c r="I376" s="47" t="str">
        <f>OCENA!P369</f>
        <v>KOS</v>
      </c>
      <c r="J376" s="386"/>
      <c r="K376" s="96">
        <f t="shared" ref="K376:K377" si="18">H376*J376</f>
        <v>0</v>
      </c>
      <c r="L376" s="47" t="str">
        <f>OCENA!O369</f>
        <v>A</v>
      </c>
    </row>
    <row r="377" spans="1:12" x14ac:dyDescent="0.2">
      <c r="A377" s="47">
        <f>OCENA!A370</f>
        <v>369</v>
      </c>
      <c r="B377" s="47">
        <f>OCENA!I370</f>
        <v>9409</v>
      </c>
      <c r="C377" s="447"/>
      <c r="D377" s="47">
        <f>OCENA!G370</f>
        <v>23</v>
      </c>
      <c r="E377" s="47" t="str">
        <f>OCENA!H370</f>
        <v>SPOJKE ZA VARJENJE CEVI</v>
      </c>
      <c r="F377" s="47" t="str">
        <f>OCENA!M370</f>
        <v xml:space="preserve">OBOJKA VARILNA PE100 SDR 11 DN 140              </v>
      </c>
      <c r="G377" s="447"/>
      <c r="H377" s="47">
        <f>OCENA!V370</f>
        <v>63</v>
      </c>
      <c r="I377" s="47" t="str">
        <f>OCENA!P370</f>
        <v>KOS</v>
      </c>
      <c r="J377" s="386"/>
      <c r="K377" s="96">
        <f t="shared" si="18"/>
        <v>0</v>
      </c>
      <c r="L377" s="47" t="str">
        <f>OCENA!O370</f>
        <v>A</v>
      </c>
    </row>
    <row r="378" spans="1:12" x14ac:dyDescent="0.2">
      <c r="A378" s="47">
        <f>OCENA!A371</f>
        <v>370</v>
      </c>
      <c r="B378" s="47">
        <f>OCENA!I371</f>
        <v>9339</v>
      </c>
      <c r="C378" s="447"/>
      <c r="D378" s="47">
        <f>OCENA!G371</f>
        <v>23</v>
      </c>
      <c r="E378" s="47" t="str">
        <f>OCENA!H371</f>
        <v>SPOJKE ZA VARJENJE CEVI</v>
      </c>
      <c r="F378" s="47" t="str">
        <f>OCENA!M371</f>
        <v xml:space="preserve">OBOJKA VARILNA PE100 SDR 11DN 160              </v>
      </c>
      <c r="G378" s="447"/>
      <c r="H378" s="47">
        <f>OCENA!V371</f>
        <v>25</v>
      </c>
      <c r="I378" s="47" t="str">
        <f>OCENA!P371</f>
        <v>KOS</v>
      </c>
      <c r="J378" s="386"/>
      <c r="K378" s="96">
        <f t="shared" ref="K378:K382" si="19">H378*J378</f>
        <v>0</v>
      </c>
      <c r="L378" s="47" t="str">
        <f>OCENA!O371</f>
        <v>A</v>
      </c>
    </row>
    <row r="379" spans="1:12" x14ac:dyDescent="0.2">
      <c r="A379" s="47">
        <f>OCENA!A372</f>
        <v>371</v>
      </c>
      <c r="B379" s="47">
        <f>OCENA!I372</f>
        <v>9783</v>
      </c>
      <c r="C379" s="447"/>
      <c r="D379" s="47">
        <f>OCENA!G372</f>
        <v>23</v>
      </c>
      <c r="E379" s="47" t="str">
        <f>OCENA!H372</f>
        <v>SPOJKE ZA VARJENJE CEVI</v>
      </c>
      <c r="F379" s="47" t="str">
        <f>OCENA!M372</f>
        <v xml:space="preserve">OBOJKA VARILNA PE100 SDR 11DN 180              </v>
      </c>
      <c r="G379" s="447"/>
      <c r="H379" s="47">
        <f>OCENA!V372</f>
        <v>25</v>
      </c>
      <c r="I379" s="47" t="str">
        <f>OCENA!P372</f>
        <v>KOS</v>
      </c>
      <c r="J379" s="386"/>
      <c r="K379" s="96">
        <f t="shared" si="19"/>
        <v>0</v>
      </c>
      <c r="L379" s="47" t="str">
        <f>OCENA!O372</f>
        <v>A</v>
      </c>
    </row>
    <row r="380" spans="1:12" x14ac:dyDescent="0.2">
      <c r="A380" s="47">
        <f>OCENA!A373</f>
        <v>372</v>
      </c>
      <c r="B380" s="47">
        <f>OCENA!I373</f>
        <v>9388</v>
      </c>
      <c r="C380" s="447"/>
      <c r="D380" s="47">
        <f>OCENA!G373</f>
        <v>23</v>
      </c>
      <c r="E380" s="47" t="str">
        <f>OCENA!H373</f>
        <v>SPOJKE ZA VARJENJE CEVI</v>
      </c>
      <c r="F380" s="47" t="str">
        <f>OCENA!M373</f>
        <v xml:space="preserve">OBOJKA VARILNA PE100 SDR 11 DN 225              </v>
      </c>
      <c r="G380" s="447"/>
      <c r="H380" s="47">
        <f>OCENA!V373</f>
        <v>13</v>
      </c>
      <c r="I380" s="47" t="str">
        <f>OCENA!P373</f>
        <v>KOS</v>
      </c>
      <c r="J380" s="386"/>
      <c r="K380" s="96">
        <f t="shared" si="19"/>
        <v>0</v>
      </c>
      <c r="L380" s="47" t="str">
        <f>OCENA!O373</f>
        <v>A</v>
      </c>
    </row>
    <row r="381" spans="1:12" x14ac:dyDescent="0.2">
      <c r="A381" s="47">
        <f>OCENA!A374</f>
        <v>373</v>
      </c>
      <c r="B381" s="47">
        <f>OCENA!I374</f>
        <v>9811</v>
      </c>
      <c r="C381" s="447"/>
      <c r="D381" s="47">
        <f>OCENA!G374</f>
        <v>23</v>
      </c>
      <c r="E381" s="47" t="str">
        <f>OCENA!H374</f>
        <v>SPOJKE ZA VARJENJE CEVI</v>
      </c>
      <c r="F381" s="47" t="str">
        <f>OCENA!M374</f>
        <v xml:space="preserve">OBOJKA VARILNA PE100 SDR 11DN 250            </v>
      </c>
      <c r="G381" s="447"/>
      <c r="H381" s="47">
        <f>OCENA!V374</f>
        <v>2</v>
      </c>
      <c r="I381" s="47" t="str">
        <f>OCENA!P374</f>
        <v>KOS</v>
      </c>
      <c r="J381" s="386"/>
      <c r="K381" s="96">
        <f t="shared" si="19"/>
        <v>0</v>
      </c>
      <c r="L381" s="47" t="str">
        <f>OCENA!O374</f>
        <v>A</v>
      </c>
    </row>
    <row r="382" spans="1:12" x14ac:dyDescent="0.2">
      <c r="A382" s="47">
        <f>OCENA!A375</f>
        <v>374</v>
      </c>
      <c r="B382" s="47">
        <f>OCENA!I375</f>
        <v>9834</v>
      </c>
      <c r="C382" s="447"/>
      <c r="D382" s="47">
        <f>OCENA!G375</f>
        <v>23</v>
      </c>
      <c r="E382" s="47" t="str">
        <f>OCENA!H375</f>
        <v>SPOJKE ZA VARJENJE CEVI</v>
      </c>
      <c r="F382" s="47" t="str">
        <f>OCENA!M375</f>
        <v xml:space="preserve">OBOJKA VARILNA PE100 SDR 11DN 280            </v>
      </c>
      <c r="G382" s="447"/>
      <c r="H382" s="47">
        <f>OCENA!V375</f>
        <v>2</v>
      </c>
      <c r="I382" s="47" t="str">
        <f>OCENA!P375</f>
        <v>KOS</v>
      </c>
      <c r="J382" s="386"/>
      <c r="K382" s="96">
        <f t="shared" si="19"/>
        <v>0</v>
      </c>
      <c r="L382" s="47" t="str">
        <f>OCENA!O375</f>
        <v>A</v>
      </c>
    </row>
    <row r="383" spans="1:12" x14ac:dyDescent="0.2">
      <c r="A383" s="47">
        <f>OCENA!A566</f>
        <v>565</v>
      </c>
      <c r="B383" s="47">
        <f>OCENA!I376</f>
        <v>2626</v>
      </c>
      <c r="C383" s="447"/>
      <c r="D383" s="47">
        <f>OCENA!G566</f>
        <v>40</v>
      </c>
      <c r="E383" s="47" t="str">
        <f>OCENA!H566</f>
        <v>NAVOJNI LOVILEC DROBNIH DELCEV</v>
      </c>
      <c r="F383" s="47" t="str">
        <f>OCENA!M566</f>
        <v xml:space="preserve">LOVILEC DROBNIH DELCEV NP 10 DN  1/2"     </v>
      </c>
      <c r="G383" s="447"/>
      <c r="H383" s="47">
        <f>OCENA!V566</f>
        <v>18</v>
      </c>
      <c r="I383" s="47" t="str">
        <f>OCENA!P566</f>
        <v>KOS</v>
      </c>
      <c r="J383" s="386"/>
      <c r="K383" s="96">
        <f>H383*J383</f>
        <v>0</v>
      </c>
      <c r="L383" s="47" t="str">
        <f>OCENA!O566</f>
        <v>A</v>
      </c>
    </row>
    <row r="384" spans="1:12" x14ac:dyDescent="0.2">
      <c r="A384" s="47">
        <f>OCENA!A567</f>
        <v>566</v>
      </c>
      <c r="B384" s="47">
        <f>OCENA!I377</f>
        <v>2350</v>
      </c>
      <c r="C384" s="447"/>
      <c r="D384" s="47">
        <f>OCENA!G567</f>
        <v>40</v>
      </c>
      <c r="E384" s="47" t="str">
        <f>OCENA!H567</f>
        <v>NAVOJNI LOVILEC DROBNIH DELCEV</v>
      </c>
      <c r="F384" s="47" t="str">
        <f>OCENA!M567</f>
        <v xml:space="preserve">LOVILEC DROBNIH DELCEV NP 10 DN  3/4"     </v>
      </c>
      <c r="G384" s="447"/>
      <c r="H384" s="47">
        <f>OCENA!V567</f>
        <v>63</v>
      </c>
      <c r="I384" s="47" t="str">
        <f>OCENA!P567</f>
        <v>KOS</v>
      </c>
      <c r="J384" s="386"/>
      <c r="K384" s="96">
        <f t="shared" ref="K384:K412" si="20">H384*J384</f>
        <v>0</v>
      </c>
      <c r="L384" s="47" t="str">
        <f>OCENA!O567</f>
        <v>A</v>
      </c>
    </row>
    <row r="385" spans="1:12" x14ac:dyDescent="0.2">
      <c r="A385" s="47">
        <f>OCENA!A568</f>
        <v>567</v>
      </c>
      <c r="B385" s="47">
        <f>OCENA!I378</f>
        <v>2279</v>
      </c>
      <c r="C385" s="447"/>
      <c r="D385" s="47">
        <f>OCENA!G568</f>
        <v>40</v>
      </c>
      <c r="E385" s="47" t="str">
        <f>OCENA!H568</f>
        <v>NAVOJNI LOVILEC DROBNIH DELCEV</v>
      </c>
      <c r="F385" s="47" t="str">
        <f>OCENA!M568</f>
        <v xml:space="preserve">LOVILEC DROBNIH DELCEV NP 10 DN  5/4"     </v>
      </c>
      <c r="G385" s="447"/>
      <c r="H385" s="47">
        <f>OCENA!V568</f>
        <v>3</v>
      </c>
      <c r="I385" s="47" t="str">
        <f>OCENA!P568</f>
        <v>KOS</v>
      </c>
      <c r="J385" s="386"/>
      <c r="K385" s="96">
        <f t="shared" si="20"/>
        <v>0</v>
      </c>
      <c r="L385" s="47" t="str">
        <f>OCENA!O568</f>
        <v>A</v>
      </c>
    </row>
    <row r="386" spans="1:12" x14ac:dyDescent="0.2">
      <c r="A386" s="47">
        <f>OCENA!A569</f>
        <v>568</v>
      </c>
      <c r="B386" s="47">
        <f>OCENA!I379</f>
        <v>2660</v>
      </c>
      <c r="C386" s="447"/>
      <c r="D386" s="47">
        <f>OCENA!G569</f>
        <v>40</v>
      </c>
      <c r="E386" s="47" t="str">
        <f>OCENA!H569</f>
        <v>NAVOJNI LOVILEC DROBNIH DELCEV</v>
      </c>
      <c r="F386" s="47" t="str">
        <f>OCENA!M569</f>
        <v xml:space="preserve">LOVILEC DROBNIH DELCEV NP 10 DN  1"       </v>
      </c>
      <c r="G386" s="447"/>
      <c r="H386" s="47">
        <f>OCENA!V569</f>
        <v>5</v>
      </c>
      <c r="I386" s="47" t="str">
        <f>OCENA!P569</f>
        <v>KOS</v>
      </c>
      <c r="J386" s="386"/>
      <c r="K386" s="96">
        <f t="shared" si="20"/>
        <v>0</v>
      </c>
      <c r="L386" s="47" t="str">
        <f>OCENA!O569</f>
        <v>A</v>
      </c>
    </row>
    <row r="387" spans="1:12" x14ac:dyDescent="0.2">
      <c r="A387" s="47">
        <f>OCENA!A570</f>
        <v>569</v>
      </c>
      <c r="B387" s="47">
        <f>OCENA!I380</f>
        <v>3972</v>
      </c>
      <c r="C387" s="447"/>
      <c r="D387" s="47">
        <f>OCENA!G570</f>
        <v>40</v>
      </c>
      <c r="E387" s="47" t="str">
        <f>OCENA!H570</f>
        <v>NAVOJNI LOVILEC DROBNIH DELCEV</v>
      </c>
      <c r="F387" s="47" t="str">
        <f>OCENA!M570</f>
        <v xml:space="preserve">LOVILEC DROBNIH DELCEV NP 10 DN  6/4"     </v>
      </c>
      <c r="G387" s="447"/>
      <c r="H387" s="47">
        <f>OCENA!V570</f>
        <v>5</v>
      </c>
      <c r="I387" s="47" t="str">
        <f>OCENA!P570</f>
        <v>KOS</v>
      </c>
      <c r="J387" s="386"/>
      <c r="K387" s="96">
        <f t="shared" si="20"/>
        <v>0</v>
      </c>
      <c r="L387" s="47" t="str">
        <f>OCENA!O570</f>
        <v>A</v>
      </c>
    </row>
    <row r="388" spans="1:12" x14ac:dyDescent="0.2">
      <c r="A388" s="47">
        <f>OCENA!A571</f>
        <v>570</v>
      </c>
      <c r="B388" s="47">
        <f>OCENA!I381</f>
        <v>2316</v>
      </c>
      <c r="C388" s="447"/>
      <c r="D388" s="47">
        <f>OCENA!G571</f>
        <v>40</v>
      </c>
      <c r="E388" s="47" t="str">
        <f>OCENA!H571</f>
        <v>NAVOJNI LOVILEC DROBNIH DELCEV</v>
      </c>
      <c r="F388" s="47" t="str">
        <f>OCENA!M571</f>
        <v xml:space="preserve">LOVILEC DROBNIH DELCEV NP 10 DN  2"       </v>
      </c>
      <c r="G388" s="447"/>
      <c r="H388" s="47">
        <f>OCENA!V571</f>
        <v>3</v>
      </c>
      <c r="I388" s="47" t="str">
        <f>OCENA!P571</f>
        <v>KOS</v>
      </c>
      <c r="J388" s="386"/>
      <c r="K388" s="96">
        <f t="shared" si="20"/>
        <v>0</v>
      </c>
      <c r="L388" s="47" t="str">
        <f>OCENA!O571</f>
        <v>A</v>
      </c>
    </row>
    <row r="389" spans="1:12" x14ac:dyDescent="0.2">
      <c r="A389" s="47">
        <f>OCENA!A572</f>
        <v>571</v>
      </c>
      <c r="B389" s="47">
        <f>OCENA!I382</f>
        <v>9060</v>
      </c>
      <c r="C389" s="447"/>
      <c r="D389" s="47">
        <f>OCENA!G572</f>
        <v>41</v>
      </c>
      <c r="E389" s="47" t="str">
        <f>OCENA!H572</f>
        <v>POCINKAN DROBNI SPOJNI MATERIAL</v>
      </c>
      <c r="F389" s="47" t="str">
        <f>OCENA!M572</f>
        <v>POC.T-KOS    1/2"</v>
      </c>
      <c r="G389" s="447"/>
      <c r="H389" s="47">
        <f>OCENA!V572</f>
        <v>50</v>
      </c>
      <c r="I389" s="47" t="str">
        <f>OCENA!P572</f>
        <v>KOS</v>
      </c>
      <c r="J389" s="386"/>
      <c r="K389" s="96">
        <f t="shared" si="20"/>
        <v>0</v>
      </c>
      <c r="L389" s="47" t="str">
        <f>OCENA!O572</f>
        <v>A</v>
      </c>
    </row>
    <row r="390" spans="1:12" x14ac:dyDescent="0.2">
      <c r="A390" s="47">
        <f>OCENA!A573</f>
        <v>572</v>
      </c>
      <c r="B390" s="47">
        <f>OCENA!I383</f>
        <v>9133</v>
      </c>
      <c r="C390" s="447"/>
      <c r="D390" s="47">
        <f>OCENA!G573</f>
        <v>41</v>
      </c>
      <c r="E390" s="47" t="str">
        <f>OCENA!H573</f>
        <v>POCINKAN DROBNI SPOJNI MATERIAL</v>
      </c>
      <c r="F390" s="47" t="str">
        <f>OCENA!M573</f>
        <v xml:space="preserve">POC.T-KOS    3/4" </v>
      </c>
      <c r="G390" s="447"/>
      <c r="H390" s="47">
        <f>OCENA!V573</f>
        <v>93</v>
      </c>
      <c r="I390" s="47" t="str">
        <f>OCENA!P573</f>
        <v>KOS</v>
      </c>
      <c r="J390" s="386"/>
      <c r="K390" s="96">
        <f t="shared" si="20"/>
        <v>0</v>
      </c>
      <c r="L390" s="47" t="str">
        <f>OCENA!O573</f>
        <v>A</v>
      </c>
    </row>
    <row r="391" spans="1:12" x14ac:dyDescent="0.2">
      <c r="A391" s="47">
        <f>OCENA!A574</f>
        <v>573</v>
      </c>
      <c r="B391" s="47">
        <f>OCENA!I384</f>
        <v>9766</v>
      </c>
      <c r="C391" s="447"/>
      <c r="D391" s="47">
        <f>OCENA!G574</f>
        <v>41</v>
      </c>
      <c r="E391" s="47" t="str">
        <f>OCENA!H574</f>
        <v>POCINKAN DROBNI SPOJNI MATERIAL</v>
      </c>
      <c r="F391" s="47" t="str">
        <f>OCENA!M574</f>
        <v xml:space="preserve">POC.T-KOS   1" </v>
      </c>
      <c r="G391" s="447"/>
      <c r="H391" s="47">
        <f>OCENA!V574</f>
        <v>23</v>
      </c>
      <c r="I391" s="47" t="str">
        <f>OCENA!P574</f>
        <v>KOS</v>
      </c>
      <c r="J391" s="386"/>
      <c r="K391" s="96">
        <f t="shared" si="20"/>
        <v>0</v>
      </c>
      <c r="L391" s="47" t="str">
        <f>OCENA!O574</f>
        <v>A</v>
      </c>
    </row>
    <row r="392" spans="1:12" x14ac:dyDescent="0.2">
      <c r="A392" s="47">
        <f>OCENA!A575</f>
        <v>574</v>
      </c>
      <c r="B392" s="47">
        <f>OCENA!I385</f>
        <v>9172</v>
      </c>
      <c r="C392" s="447"/>
      <c r="D392" s="47">
        <f>OCENA!G575</f>
        <v>41</v>
      </c>
      <c r="E392" s="47" t="str">
        <f>OCENA!H575</f>
        <v>POCINKAN DROBNI SPOJNI MATERIAL</v>
      </c>
      <c r="F392" s="47" t="str">
        <f>OCENA!M575</f>
        <v xml:space="preserve">POC.T-KOS   5/4" </v>
      </c>
      <c r="G392" s="447"/>
      <c r="H392" s="47">
        <f>OCENA!V575</f>
        <v>5</v>
      </c>
      <c r="I392" s="47" t="str">
        <f>OCENA!P575</f>
        <v>KOS</v>
      </c>
      <c r="J392" s="386"/>
      <c r="K392" s="96">
        <f t="shared" si="20"/>
        <v>0</v>
      </c>
      <c r="L392" s="47" t="str">
        <f>OCENA!O575</f>
        <v>A</v>
      </c>
    </row>
    <row r="393" spans="1:12" x14ac:dyDescent="0.2">
      <c r="A393" s="47">
        <f>OCENA!A576</f>
        <v>575</v>
      </c>
      <c r="B393" s="47">
        <f>OCENA!I386</f>
        <v>0</v>
      </c>
      <c r="C393" s="447"/>
      <c r="D393" s="47">
        <f>OCENA!G576</f>
        <v>41</v>
      </c>
      <c r="E393" s="47" t="str">
        <f>OCENA!H576</f>
        <v>POCINKAN DROBNI SPOJNI MATERIAL</v>
      </c>
      <c r="F393" s="47" t="str">
        <f>OCENA!M576</f>
        <v xml:space="preserve">POC.T-KOS   6/4" </v>
      </c>
      <c r="G393" s="447"/>
      <c r="H393" s="47">
        <f>OCENA!V576</f>
        <v>5</v>
      </c>
      <c r="I393" s="47" t="str">
        <f>OCENA!P576</f>
        <v>KOS</v>
      </c>
      <c r="J393" s="386"/>
      <c r="K393" s="96">
        <f t="shared" si="20"/>
        <v>0</v>
      </c>
      <c r="L393" s="47" t="str">
        <f>OCENA!O576</f>
        <v>A</v>
      </c>
    </row>
    <row r="394" spans="1:12" x14ac:dyDescent="0.2">
      <c r="A394" s="47">
        <f>OCENA!A577</f>
        <v>576</v>
      </c>
      <c r="B394" s="47">
        <f>OCENA!I387</f>
        <v>9118</v>
      </c>
      <c r="C394" s="447"/>
      <c r="D394" s="47">
        <f>OCENA!G577</f>
        <v>41</v>
      </c>
      <c r="E394" s="47" t="str">
        <f>OCENA!H577</f>
        <v>POCINKAN DROBNI SPOJNI MATERIAL</v>
      </c>
      <c r="F394" s="47" t="str">
        <f>OCENA!M577</f>
        <v xml:space="preserve">POC.T-KOS 2"  </v>
      </c>
      <c r="G394" s="447"/>
      <c r="H394" s="47">
        <f>OCENA!V577</f>
        <v>5</v>
      </c>
      <c r="I394" s="47" t="str">
        <f>OCENA!P577</f>
        <v>KOS</v>
      </c>
      <c r="J394" s="386"/>
      <c r="K394" s="96">
        <f t="shared" si="20"/>
        <v>0</v>
      </c>
      <c r="L394" s="47" t="str">
        <f>OCENA!O577</f>
        <v>A</v>
      </c>
    </row>
    <row r="395" spans="1:12" x14ac:dyDescent="0.2">
      <c r="A395" s="47">
        <f>OCENA!A578</f>
        <v>577</v>
      </c>
      <c r="B395" s="47">
        <f>OCENA!I388</f>
        <v>9140</v>
      </c>
      <c r="C395" s="447"/>
      <c r="D395" s="47">
        <f>OCENA!G578</f>
        <v>41</v>
      </c>
      <c r="E395" s="47" t="str">
        <f>OCENA!H578</f>
        <v>POCINKAN DROBNI SPOJNI MATERIAL</v>
      </c>
      <c r="F395" s="47" t="str">
        <f>OCENA!M578</f>
        <v xml:space="preserve">POC.R-KOS    1-1/2"  </v>
      </c>
      <c r="G395" s="447"/>
      <c r="H395" s="47">
        <f>OCENA!V578</f>
        <v>10</v>
      </c>
      <c r="I395" s="47" t="str">
        <f>OCENA!P578</f>
        <v>KOS</v>
      </c>
      <c r="J395" s="386"/>
      <c r="K395" s="96">
        <f t="shared" si="20"/>
        <v>0</v>
      </c>
      <c r="L395" s="47" t="str">
        <f>OCENA!O578</f>
        <v>A</v>
      </c>
    </row>
    <row r="396" spans="1:12" x14ac:dyDescent="0.2">
      <c r="A396" s="47">
        <f>OCENA!A579</f>
        <v>578</v>
      </c>
      <c r="B396" s="47">
        <f>OCENA!I389</f>
        <v>3919</v>
      </c>
      <c r="C396" s="447"/>
      <c r="D396" s="47">
        <f>OCENA!G579</f>
        <v>41</v>
      </c>
      <c r="E396" s="47" t="str">
        <f>OCENA!H579</f>
        <v>POCINKAN DROBNI SPOJNI MATERIAL</v>
      </c>
      <c r="F396" s="47" t="str">
        <f>OCENA!M579</f>
        <v xml:space="preserve">POC.R-KOS    1-3/4" </v>
      </c>
      <c r="G396" s="447"/>
      <c r="H396" s="47">
        <f>OCENA!V579</f>
        <v>173</v>
      </c>
      <c r="I396" s="47" t="str">
        <f>OCENA!P579</f>
        <v>KOS</v>
      </c>
      <c r="J396" s="386"/>
      <c r="K396" s="96">
        <f t="shared" si="20"/>
        <v>0</v>
      </c>
      <c r="L396" s="47" t="str">
        <f>OCENA!O579</f>
        <v>A</v>
      </c>
    </row>
    <row r="397" spans="1:12" x14ac:dyDescent="0.2">
      <c r="A397" s="47">
        <f>OCENA!A580</f>
        <v>579</v>
      </c>
      <c r="B397" s="47">
        <f>OCENA!I390</f>
        <v>3869</v>
      </c>
      <c r="C397" s="447"/>
      <c r="D397" s="47">
        <f>OCENA!G580</f>
        <v>41</v>
      </c>
      <c r="E397" s="47" t="str">
        <f>OCENA!H580</f>
        <v>POCINKAN DROBNI SPOJNI MATERIAL</v>
      </c>
      <c r="F397" s="47" t="str">
        <f>OCENA!M580</f>
        <v xml:space="preserve">POC.R-KOS    5/4-1/2" </v>
      </c>
      <c r="G397" s="447"/>
      <c r="H397" s="47">
        <f>OCENA!V580</f>
        <v>8</v>
      </c>
      <c r="I397" s="47" t="str">
        <f>OCENA!P580</f>
        <v>KOS</v>
      </c>
      <c r="J397" s="386"/>
      <c r="K397" s="96">
        <f t="shared" si="20"/>
        <v>0</v>
      </c>
      <c r="L397" s="47" t="str">
        <f>OCENA!O580</f>
        <v>A</v>
      </c>
    </row>
    <row r="398" spans="1:12" x14ac:dyDescent="0.2">
      <c r="A398" s="47">
        <f>OCENA!A581</f>
        <v>580</v>
      </c>
      <c r="B398" s="47">
        <f>OCENA!I391</f>
        <v>4001</v>
      </c>
      <c r="C398" s="447"/>
      <c r="D398" s="47">
        <f>OCENA!G581</f>
        <v>41</v>
      </c>
      <c r="E398" s="47" t="str">
        <f>OCENA!H581</f>
        <v>POCINKAN DROBNI SPOJNI MATERIAL</v>
      </c>
      <c r="F398" s="47" t="str">
        <f>OCENA!M581</f>
        <v>POC.R-KOS    5/4-3/4"</v>
      </c>
      <c r="G398" s="447"/>
      <c r="H398" s="47">
        <f>OCENA!V581</f>
        <v>10</v>
      </c>
      <c r="I398" s="47" t="str">
        <f>OCENA!P581</f>
        <v>KOS</v>
      </c>
      <c r="J398" s="386"/>
      <c r="K398" s="96">
        <f t="shared" si="20"/>
        <v>0</v>
      </c>
      <c r="L398" s="47" t="str">
        <f>OCENA!O581</f>
        <v>A</v>
      </c>
    </row>
    <row r="399" spans="1:12" x14ac:dyDescent="0.2">
      <c r="A399" s="47">
        <f>OCENA!A582</f>
        <v>581</v>
      </c>
      <c r="B399" s="47">
        <f>OCENA!I392</f>
        <v>9102</v>
      </c>
      <c r="C399" s="447"/>
      <c r="D399" s="47">
        <f>OCENA!G582</f>
        <v>41</v>
      </c>
      <c r="E399" s="47" t="str">
        <f>OCENA!H582</f>
        <v>POCINKAN DROBNI SPOJNI MATERIAL</v>
      </c>
      <c r="F399" s="47" t="str">
        <f>OCENA!M582</f>
        <v>POC.R-KOS   5/4-1"</v>
      </c>
      <c r="G399" s="447"/>
      <c r="H399" s="47">
        <f>OCENA!V582</f>
        <v>10</v>
      </c>
      <c r="I399" s="47" t="str">
        <f>OCENA!P582</f>
        <v>KOS</v>
      </c>
      <c r="J399" s="386"/>
      <c r="K399" s="96">
        <f t="shared" si="20"/>
        <v>0</v>
      </c>
      <c r="L399" s="47" t="str">
        <f>OCENA!O582</f>
        <v>A</v>
      </c>
    </row>
    <row r="400" spans="1:12" x14ac:dyDescent="0.2">
      <c r="A400" s="47">
        <f>OCENA!A583</f>
        <v>582</v>
      </c>
      <c r="B400" s="47">
        <f>OCENA!I393</f>
        <v>9751</v>
      </c>
      <c r="C400" s="447"/>
      <c r="D400" s="47">
        <f>OCENA!G583</f>
        <v>41</v>
      </c>
      <c r="E400" s="47" t="str">
        <f>OCENA!H583</f>
        <v>POCINKAN DROBNI SPOJNI MATERIAL</v>
      </c>
      <c r="F400" s="47" t="str">
        <f>OCENA!M583</f>
        <v>POC.R-KOS   6/4-3/4"</v>
      </c>
      <c r="G400" s="447"/>
      <c r="H400" s="47">
        <f>OCENA!V583</f>
        <v>10</v>
      </c>
      <c r="I400" s="47" t="str">
        <f>OCENA!P583</f>
        <v>KOS</v>
      </c>
      <c r="J400" s="386"/>
      <c r="K400" s="96">
        <f t="shared" si="20"/>
        <v>0</v>
      </c>
      <c r="L400" s="47" t="str">
        <f>OCENA!O583</f>
        <v>A</v>
      </c>
    </row>
    <row r="401" spans="1:12" x14ac:dyDescent="0.2">
      <c r="A401" s="47">
        <f>OCENA!A584</f>
        <v>583</v>
      </c>
      <c r="B401" s="47">
        <f>OCENA!I394</f>
        <v>3661</v>
      </c>
      <c r="C401" s="447"/>
      <c r="D401" s="47">
        <f>OCENA!G584</f>
        <v>41</v>
      </c>
      <c r="E401" s="47" t="str">
        <f>OCENA!H584</f>
        <v>POCINKAN DROBNI SPOJNI MATERIAL</v>
      </c>
      <c r="F401" s="47" t="str">
        <f>OCENA!M584</f>
        <v xml:space="preserve">POC.R-KOS  6/4-1" </v>
      </c>
      <c r="G401" s="447"/>
      <c r="H401" s="47">
        <f>OCENA!V584</f>
        <v>10</v>
      </c>
      <c r="I401" s="47" t="str">
        <f>OCENA!P584</f>
        <v>KOS</v>
      </c>
      <c r="J401" s="386"/>
      <c r="K401" s="96">
        <f t="shared" si="20"/>
        <v>0</v>
      </c>
      <c r="L401" s="47" t="str">
        <f>OCENA!O584</f>
        <v>A</v>
      </c>
    </row>
    <row r="402" spans="1:12" x14ac:dyDescent="0.2">
      <c r="A402" s="47">
        <f>OCENA!A585</f>
        <v>584</v>
      </c>
      <c r="B402" s="47">
        <f>OCENA!I395</f>
        <v>2114</v>
      </c>
      <c r="C402" s="447"/>
      <c r="D402" s="47">
        <f>OCENA!G585</f>
        <v>41</v>
      </c>
      <c r="E402" s="47" t="str">
        <f>OCENA!H585</f>
        <v>POCINKAN DROBNI SPOJNI MATERIAL</v>
      </c>
      <c r="F402" s="47" t="str">
        <f>OCENA!M585</f>
        <v>POC.R-KOS  6/4-5/4"</v>
      </c>
      <c r="G402" s="447"/>
      <c r="H402" s="47">
        <f>OCENA!V585</f>
        <v>23</v>
      </c>
      <c r="I402" s="47" t="str">
        <f>OCENA!P585</f>
        <v>KOS</v>
      </c>
      <c r="J402" s="386"/>
      <c r="K402" s="96">
        <f t="shared" si="20"/>
        <v>0</v>
      </c>
      <c r="L402" s="47" t="str">
        <f>OCENA!O585</f>
        <v>A</v>
      </c>
    </row>
    <row r="403" spans="1:12" x14ac:dyDescent="0.2">
      <c r="A403" s="47">
        <f>OCENA!A586</f>
        <v>585</v>
      </c>
      <c r="B403" s="47">
        <f>OCENA!I396</f>
        <v>2628</v>
      </c>
      <c r="C403" s="447"/>
      <c r="D403" s="47">
        <f>OCENA!G586</f>
        <v>41</v>
      </c>
      <c r="E403" s="47" t="str">
        <f>OCENA!H586</f>
        <v>POCINKAN DROBNI SPOJNI MATERIAL</v>
      </c>
      <c r="F403" s="47" t="str">
        <f>OCENA!M586</f>
        <v>POC.R-KOS     3/4"-1/2"</v>
      </c>
      <c r="G403" s="447"/>
      <c r="H403" s="47">
        <f>OCENA!V586</f>
        <v>153</v>
      </c>
      <c r="I403" s="47" t="str">
        <f>OCENA!P586</f>
        <v>KOS</v>
      </c>
      <c r="J403" s="386"/>
      <c r="K403" s="96">
        <f t="shared" si="20"/>
        <v>0</v>
      </c>
      <c r="L403" s="47" t="str">
        <f>OCENA!O586</f>
        <v>A</v>
      </c>
    </row>
    <row r="404" spans="1:12" x14ac:dyDescent="0.2">
      <c r="A404" s="47">
        <f>OCENA!A587</f>
        <v>586</v>
      </c>
      <c r="B404" s="47">
        <f>OCENA!I397</f>
        <v>3985</v>
      </c>
      <c r="C404" s="447"/>
      <c r="D404" s="47">
        <f>OCENA!G587</f>
        <v>41</v>
      </c>
      <c r="E404" s="47" t="str">
        <f>OCENA!H587</f>
        <v>POCINKAN DROBNI SPOJNI MATERIAL</v>
      </c>
      <c r="F404" s="47" t="str">
        <f>OCENA!M587</f>
        <v>POC.R-KOS    2-3/4"</v>
      </c>
      <c r="G404" s="447"/>
      <c r="H404" s="47">
        <f>OCENA!V587</f>
        <v>18</v>
      </c>
      <c r="I404" s="47" t="str">
        <f>OCENA!P587</f>
        <v>KOS</v>
      </c>
      <c r="J404" s="386"/>
      <c r="K404" s="96">
        <f t="shared" si="20"/>
        <v>0</v>
      </c>
      <c r="L404" s="47" t="str">
        <f>OCENA!O587</f>
        <v>A</v>
      </c>
    </row>
    <row r="405" spans="1:12" x14ac:dyDescent="0.2">
      <c r="A405" s="47">
        <f>OCENA!A588</f>
        <v>587</v>
      </c>
      <c r="B405" s="47">
        <f>OCENA!I398</f>
        <v>2244</v>
      </c>
      <c r="C405" s="447"/>
      <c r="D405" s="47">
        <f>OCENA!G588</f>
        <v>41</v>
      </c>
      <c r="E405" s="47" t="str">
        <f>OCENA!H588</f>
        <v>POCINKAN DROBNI SPOJNI MATERIAL</v>
      </c>
      <c r="F405" s="47" t="str">
        <f>OCENA!M588</f>
        <v>POC.R-KOS    2-1"</v>
      </c>
      <c r="G405" s="447"/>
      <c r="H405" s="47">
        <f>OCENA!V588</f>
        <v>25</v>
      </c>
      <c r="I405" s="47" t="str">
        <f>OCENA!P588</f>
        <v>KOS</v>
      </c>
      <c r="J405" s="386"/>
      <c r="K405" s="96">
        <f t="shared" si="20"/>
        <v>0</v>
      </c>
      <c r="L405" s="47" t="str">
        <f>OCENA!O588</f>
        <v>A</v>
      </c>
    </row>
    <row r="406" spans="1:12" x14ac:dyDescent="0.2">
      <c r="A406" s="47">
        <f>OCENA!A589</f>
        <v>588</v>
      </c>
      <c r="B406" s="47">
        <f>OCENA!I399</f>
        <v>9087</v>
      </c>
      <c r="C406" s="447"/>
      <c r="D406" s="47">
        <f>OCENA!G589</f>
        <v>41</v>
      </c>
      <c r="E406" s="47" t="str">
        <f>OCENA!H589</f>
        <v>POCINKAN DROBNI SPOJNI MATERIAL</v>
      </c>
      <c r="F406" s="47" t="str">
        <f>OCENA!M589</f>
        <v>POC.R-KOS    2-5/4"</v>
      </c>
      <c r="G406" s="447"/>
      <c r="H406" s="47">
        <f>OCENA!V589</f>
        <v>25</v>
      </c>
      <c r="I406" s="47" t="str">
        <f>OCENA!P589</f>
        <v>KOS</v>
      </c>
      <c r="J406" s="386"/>
      <c r="K406" s="96">
        <f t="shared" si="20"/>
        <v>0</v>
      </c>
      <c r="L406" s="47" t="str">
        <f>OCENA!O589</f>
        <v>A</v>
      </c>
    </row>
    <row r="407" spans="1:12" x14ac:dyDescent="0.2">
      <c r="A407" s="47">
        <f>OCENA!A590</f>
        <v>589</v>
      </c>
      <c r="B407" s="47">
        <f>OCENA!I400</f>
        <v>9080</v>
      </c>
      <c r="C407" s="447"/>
      <c r="D407" s="47">
        <f>OCENA!G590</f>
        <v>41</v>
      </c>
      <c r="E407" s="47" t="str">
        <f>OCENA!H590</f>
        <v>POCINKAN DROBNI SPOJNI MATERIAL</v>
      </c>
      <c r="F407" s="47" t="str">
        <f>OCENA!M590</f>
        <v>POC.R-KOS    2-6/4"</v>
      </c>
      <c r="G407" s="447"/>
      <c r="H407" s="47">
        <f>OCENA!V590</f>
        <v>45</v>
      </c>
      <c r="I407" s="47" t="str">
        <f>OCENA!P590</f>
        <v>KOS</v>
      </c>
      <c r="J407" s="386"/>
      <c r="K407" s="96">
        <f t="shared" si="20"/>
        <v>0</v>
      </c>
      <c r="L407" s="47" t="str">
        <f>OCENA!O590</f>
        <v>A</v>
      </c>
    </row>
    <row r="408" spans="1:12" x14ac:dyDescent="0.2">
      <c r="A408" s="47">
        <f>OCENA!A591</f>
        <v>590</v>
      </c>
      <c r="B408" s="47">
        <f>OCENA!I401</f>
        <v>3364</v>
      </c>
      <c r="C408" s="447"/>
      <c r="D408" s="47">
        <f>OCENA!G591</f>
        <v>41</v>
      </c>
      <c r="E408" s="47" t="str">
        <f>OCENA!H591</f>
        <v>POCINKAN DROBNI SPOJNI MATERIAL</v>
      </c>
      <c r="F408" s="47" t="str">
        <f>OCENA!M591</f>
        <v>POC.KOLENO    1/2"</v>
      </c>
      <c r="G408" s="447"/>
      <c r="H408" s="47">
        <f>OCENA!V591</f>
        <v>78</v>
      </c>
      <c r="I408" s="47" t="str">
        <f>OCENA!P591</f>
        <v>KOS</v>
      </c>
      <c r="J408" s="386"/>
      <c r="K408" s="96">
        <f t="shared" si="20"/>
        <v>0</v>
      </c>
      <c r="L408" s="47" t="str">
        <f>OCENA!O591</f>
        <v>A</v>
      </c>
    </row>
    <row r="409" spans="1:12" x14ac:dyDescent="0.2">
      <c r="A409" s="47">
        <f>OCENA!A592</f>
        <v>591</v>
      </c>
      <c r="B409" s="47">
        <f>OCENA!I402</f>
        <v>2800</v>
      </c>
      <c r="C409" s="447"/>
      <c r="D409" s="47">
        <f>OCENA!G592</f>
        <v>41</v>
      </c>
      <c r="E409" s="47" t="str">
        <f>OCENA!H592</f>
        <v>POCINKAN DROBNI SPOJNI MATERIAL</v>
      </c>
      <c r="F409" s="47" t="str">
        <f>OCENA!M592</f>
        <v>POC.KOLENO    1/2"(N+Z.N.)</v>
      </c>
      <c r="G409" s="447"/>
      <c r="H409" s="47">
        <f>OCENA!V592</f>
        <v>105</v>
      </c>
      <c r="I409" s="47" t="str">
        <f>OCENA!P592</f>
        <v>KOS</v>
      </c>
      <c r="J409" s="386"/>
      <c r="K409" s="96">
        <f t="shared" si="20"/>
        <v>0</v>
      </c>
      <c r="L409" s="47" t="str">
        <f>OCENA!O592</f>
        <v>A</v>
      </c>
    </row>
    <row r="410" spans="1:12" x14ac:dyDescent="0.2">
      <c r="A410" s="47">
        <f>OCENA!A593</f>
        <v>592</v>
      </c>
      <c r="B410" s="47">
        <f>OCENA!I403</f>
        <v>3367</v>
      </c>
      <c r="C410" s="447"/>
      <c r="D410" s="47">
        <f>OCENA!G593</f>
        <v>41</v>
      </c>
      <c r="E410" s="47" t="str">
        <f>OCENA!H593</f>
        <v>POCINKAN DROBNI SPOJNI MATERIAL</v>
      </c>
      <c r="F410" s="47" t="str">
        <f>OCENA!M593</f>
        <v>POC.KOLENO    3/4"</v>
      </c>
      <c r="G410" s="447"/>
      <c r="H410" s="47">
        <f>OCENA!V593</f>
        <v>155</v>
      </c>
      <c r="I410" s="47" t="str">
        <f>OCENA!P593</f>
        <v>KOS</v>
      </c>
      <c r="J410" s="386"/>
      <c r="K410" s="96">
        <f t="shared" si="20"/>
        <v>0</v>
      </c>
      <c r="L410" s="47" t="str">
        <f>OCENA!O593</f>
        <v>A</v>
      </c>
    </row>
    <row r="411" spans="1:12" x14ac:dyDescent="0.2">
      <c r="A411" s="47">
        <f>OCENA!A594</f>
        <v>593</v>
      </c>
      <c r="B411" s="47">
        <f>OCENA!I404</f>
        <v>2943</v>
      </c>
      <c r="C411" s="447"/>
      <c r="D411" s="47">
        <f>OCENA!G594</f>
        <v>41</v>
      </c>
      <c r="E411" s="47" t="str">
        <f>OCENA!H594</f>
        <v>POCINKAN DROBNI SPOJNI MATERIAL</v>
      </c>
      <c r="F411" s="47" t="str">
        <f>OCENA!M594</f>
        <v>POC.KOLENO    3/4"(N+Z.N.)</v>
      </c>
      <c r="G411" s="447"/>
      <c r="H411" s="47">
        <f>OCENA!V594</f>
        <v>285</v>
      </c>
      <c r="I411" s="47" t="str">
        <f>OCENA!P594</f>
        <v>KOS</v>
      </c>
      <c r="J411" s="386"/>
      <c r="K411" s="96">
        <f t="shared" si="20"/>
        <v>0</v>
      </c>
      <c r="L411" s="47" t="str">
        <f>OCENA!O594</f>
        <v>A</v>
      </c>
    </row>
    <row r="412" spans="1:12" x14ac:dyDescent="0.2">
      <c r="A412" s="47">
        <f>OCENA!A595</f>
        <v>594</v>
      </c>
      <c r="B412" s="47">
        <f>OCENA!I405</f>
        <v>3370</v>
      </c>
      <c r="C412" s="447"/>
      <c r="D412" s="47">
        <f>OCENA!G595</f>
        <v>41</v>
      </c>
      <c r="E412" s="47" t="str">
        <f>OCENA!H595</f>
        <v>POCINKAN DROBNI SPOJNI MATERIAL</v>
      </c>
      <c r="F412" s="47" t="str">
        <f>OCENA!M595</f>
        <v>POC.KOLENO   1"</v>
      </c>
      <c r="G412" s="447"/>
      <c r="H412" s="47">
        <f>OCENA!V595</f>
        <v>13</v>
      </c>
      <c r="I412" s="47" t="str">
        <f>OCENA!P595</f>
        <v>KOS</v>
      </c>
      <c r="J412" s="386"/>
      <c r="K412" s="96">
        <f t="shared" si="20"/>
        <v>0</v>
      </c>
      <c r="L412" s="47" t="str">
        <f>OCENA!O595</f>
        <v>A</v>
      </c>
    </row>
    <row r="413" spans="1:12" x14ac:dyDescent="0.2">
      <c r="A413" s="47">
        <f>OCENA!A596</f>
        <v>595</v>
      </c>
      <c r="B413" s="47">
        <f>OCENA!I406</f>
        <v>9117</v>
      </c>
      <c r="C413" s="447"/>
      <c r="D413" s="47">
        <f>OCENA!G596</f>
        <v>41</v>
      </c>
      <c r="E413" s="47" t="str">
        <f>OCENA!H596</f>
        <v>POCINKAN DROBNI SPOJNI MATERIAL</v>
      </c>
      <c r="F413" s="47" t="str">
        <f>OCENA!M596</f>
        <v>POC.KOLENO   1"(N+Z.N.)</v>
      </c>
      <c r="G413" s="447"/>
      <c r="H413" s="47">
        <f>OCENA!V596</f>
        <v>53</v>
      </c>
      <c r="I413" s="47" t="str">
        <f>OCENA!P596</f>
        <v>KOS</v>
      </c>
      <c r="J413" s="386"/>
      <c r="K413" s="96">
        <f>H413*J413</f>
        <v>0</v>
      </c>
      <c r="L413" s="47" t="str">
        <f>OCENA!O596</f>
        <v>A</v>
      </c>
    </row>
    <row r="414" spans="1:12" x14ac:dyDescent="0.2">
      <c r="A414" s="47">
        <f>OCENA!A597</f>
        <v>596</v>
      </c>
      <c r="B414" s="47">
        <f>OCENA!I407</f>
        <v>2619</v>
      </c>
      <c r="C414" s="447"/>
      <c r="D414" s="47">
        <f>OCENA!G597</f>
        <v>41</v>
      </c>
      <c r="E414" s="47" t="str">
        <f>OCENA!H597</f>
        <v>POCINKAN DROBNI SPOJNI MATERIAL</v>
      </c>
      <c r="F414" s="47" t="str">
        <f>OCENA!M597</f>
        <v>POC.KOLENO   5/4"</v>
      </c>
      <c r="G414" s="447"/>
      <c r="H414" s="47">
        <f>OCENA!V597</f>
        <v>3</v>
      </c>
      <c r="I414" s="47" t="str">
        <f>OCENA!P597</f>
        <v>KOS</v>
      </c>
      <c r="J414" s="386"/>
      <c r="K414" s="96">
        <f>H414*J414</f>
        <v>0</v>
      </c>
      <c r="L414" s="47" t="str">
        <f>OCENA!O597</f>
        <v>A</v>
      </c>
    </row>
    <row r="415" spans="1:12" x14ac:dyDescent="0.2">
      <c r="A415" s="47">
        <f>OCENA!A598</f>
        <v>597</v>
      </c>
      <c r="B415" s="47">
        <f>OCENA!I408</f>
        <v>3929</v>
      </c>
      <c r="C415" s="447"/>
      <c r="D415" s="47">
        <f>OCENA!G598</f>
        <v>41</v>
      </c>
      <c r="E415" s="47" t="str">
        <f>OCENA!H598</f>
        <v>POCINKAN DROBNI SPOJNI MATERIAL</v>
      </c>
      <c r="F415" s="47" t="str">
        <f>OCENA!M598</f>
        <v>POC.KOLENO   5/4"(N+Z.N.)</v>
      </c>
      <c r="G415" s="447"/>
      <c r="H415" s="47">
        <f>OCENA!V598</f>
        <v>8</v>
      </c>
      <c r="I415" s="47" t="str">
        <f>OCENA!P598</f>
        <v>KOS</v>
      </c>
      <c r="J415" s="386"/>
      <c r="K415" s="96">
        <f>H415*J415</f>
        <v>0</v>
      </c>
      <c r="L415" s="47" t="str">
        <f>OCENA!O598</f>
        <v>A</v>
      </c>
    </row>
    <row r="416" spans="1:12" x14ac:dyDescent="0.2">
      <c r="A416" s="47">
        <f>OCENA!A599</f>
        <v>598</v>
      </c>
      <c r="B416" s="47">
        <f>OCENA!I409</f>
        <v>3975</v>
      </c>
      <c r="C416" s="447"/>
      <c r="D416" s="47">
        <f>OCENA!G599</f>
        <v>41</v>
      </c>
      <c r="E416" s="47" t="str">
        <f>OCENA!H599</f>
        <v>POCINKAN DROBNI SPOJNI MATERIAL</v>
      </c>
      <c r="F416" s="47" t="str">
        <f>OCENA!M599</f>
        <v>POC.KOLENO   6/4"</v>
      </c>
      <c r="G416" s="447"/>
      <c r="H416" s="47">
        <f>OCENA!V599</f>
        <v>3</v>
      </c>
      <c r="I416" s="47" t="str">
        <f>OCENA!P599</f>
        <v>KOS</v>
      </c>
      <c r="J416" s="386"/>
      <c r="K416" s="96">
        <f>H416*J416</f>
        <v>0</v>
      </c>
      <c r="L416" s="47" t="str">
        <f>OCENA!O599</f>
        <v>A</v>
      </c>
    </row>
    <row r="417" spans="1:12" x14ac:dyDescent="0.2">
      <c r="A417" s="47">
        <f>OCENA!A600</f>
        <v>599</v>
      </c>
      <c r="B417" s="47">
        <f>OCENA!I410</f>
        <v>4011</v>
      </c>
      <c r="C417" s="447"/>
      <c r="D417" s="47">
        <f>OCENA!G600</f>
        <v>41</v>
      </c>
      <c r="E417" s="47" t="str">
        <f>OCENA!H600</f>
        <v>POCINKAN DROBNI SPOJNI MATERIAL</v>
      </c>
      <c r="F417" s="47" t="str">
        <f>OCENA!M600</f>
        <v>POC.KOLENO   6/4"(N+Z.N.)</v>
      </c>
      <c r="G417" s="447"/>
      <c r="H417" s="47">
        <f>OCENA!V600</f>
        <v>25</v>
      </c>
      <c r="I417" s="47" t="str">
        <f>OCENA!P600</f>
        <v>KOS</v>
      </c>
      <c r="J417" s="386"/>
      <c r="K417" s="96">
        <f>H417*J417</f>
        <v>0</v>
      </c>
      <c r="L417" s="47" t="str">
        <f>OCENA!O600</f>
        <v>A</v>
      </c>
    </row>
    <row r="418" spans="1:12" x14ac:dyDescent="0.2">
      <c r="A418" s="47">
        <f>OCENA!A601</f>
        <v>600</v>
      </c>
      <c r="B418" s="47">
        <f>OCENA!I411</f>
        <v>3923</v>
      </c>
      <c r="C418" s="447"/>
      <c r="D418" s="47">
        <f>OCENA!G601</f>
        <v>41</v>
      </c>
      <c r="E418" s="47" t="str">
        <f>OCENA!H601</f>
        <v>POCINKAN DROBNI SPOJNI MATERIAL</v>
      </c>
      <c r="F418" s="47" t="str">
        <f>OCENA!M601</f>
        <v>POC.KOLENO  2"</v>
      </c>
      <c r="G418" s="447"/>
      <c r="H418" s="47">
        <f>OCENA!V601</f>
        <v>3</v>
      </c>
      <c r="I418" s="47" t="str">
        <f>OCENA!P601</f>
        <v>KOS</v>
      </c>
      <c r="J418" s="386"/>
      <c r="K418" s="96">
        <f t="shared" ref="K418:K433" si="21">H418*J418</f>
        <v>0</v>
      </c>
      <c r="L418" s="47" t="str">
        <f>OCENA!O601</f>
        <v>A</v>
      </c>
    </row>
    <row r="419" spans="1:12" x14ac:dyDescent="0.2">
      <c r="A419" s="47">
        <f>OCENA!A602</f>
        <v>601</v>
      </c>
      <c r="B419" s="47">
        <f>OCENA!I412</f>
        <v>3957</v>
      </c>
      <c r="C419" s="447"/>
      <c r="D419" s="47">
        <f>OCENA!G602</f>
        <v>41</v>
      </c>
      <c r="E419" s="47" t="str">
        <f>OCENA!H602</f>
        <v>POCINKAN DROBNI SPOJNI MATERIAL</v>
      </c>
      <c r="F419" s="47" t="str">
        <f>OCENA!M602</f>
        <v>POC.KOLENO  2"(N.+Z.N.)</v>
      </c>
      <c r="G419" s="447"/>
      <c r="H419" s="47">
        <f>OCENA!V602</f>
        <v>8</v>
      </c>
      <c r="I419" s="47" t="str">
        <f>OCENA!P602</f>
        <v>KOS</v>
      </c>
      <c r="J419" s="386"/>
      <c r="K419" s="96">
        <f t="shared" si="21"/>
        <v>0</v>
      </c>
      <c r="L419" s="47" t="str">
        <f>OCENA!O602</f>
        <v>A</v>
      </c>
    </row>
    <row r="420" spans="1:12" x14ac:dyDescent="0.2">
      <c r="A420" s="47">
        <f>OCENA!A603</f>
        <v>602</v>
      </c>
      <c r="B420" s="47">
        <f>OCENA!I413</f>
        <v>2109</v>
      </c>
      <c r="C420" s="447"/>
      <c r="D420" s="47">
        <f>OCENA!G603</f>
        <v>41</v>
      </c>
      <c r="E420" s="47" t="str">
        <f>OCENA!H603</f>
        <v>POCINKAN DROBNI SPOJNI MATERIAL</v>
      </c>
      <c r="F420" s="47" t="str">
        <f>OCENA!M603</f>
        <v xml:space="preserve">POC.TULJAVA    1/2" </v>
      </c>
      <c r="G420" s="447"/>
      <c r="H420" s="47">
        <f>OCENA!V603</f>
        <v>238</v>
      </c>
      <c r="I420" s="47" t="str">
        <f>OCENA!P603</f>
        <v>KOS</v>
      </c>
      <c r="J420" s="386"/>
      <c r="K420" s="96">
        <f t="shared" si="21"/>
        <v>0</v>
      </c>
      <c r="L420" s="47" t="str">
        <f>OCENA!O603</f>
        <v>A</v>
      </c>
    </row>
    <row r="421" spans="1:12" x14ac:dyDescent="0.2">
      <c r="A421" s="47">
        <f>OCENA!A604</f>
        <v>603</v>
      </c>
      <c r="B421" s="47">
        <f>OCENA!I414</f>
        <v>4000</v>
      </c>
      <c r="C421" s="447"/>
      <c r="D421" s="47">
        <f>OCENA!G604</f>
        <v>41</v>
      </c>
      <c r="E421" s="47" t="str">
        <f>OCENA!H604</f>
        <v>POCINKAN DROBNI SPOJNI MATERIAL</v>
      </c>
      <c r="F421" s="47" t="str">
        <f>OCENA!M604</f>
        <v>POC.TULJAVA    3/4"</v>
      </c>
      <c r="G421" s="447"/>
      <c r="H421" s="47">
        <f>OCENA!V604</f>
        <v>733</v>
      </c>
      <c r="I421" s="47" t="str">
        <f>OCENA!P604</f>
        <v>KOS</v>
      </c>
      <c r="J421" s="386"/>
      <c r="K421" s="96">
        <f t="shared" si="21"/>
        <v>0</v>
      </c>
      <c r="L421" s="47" t="str">
        <f>OCENA!O604</f>
        <v>A</v>
      </c>
    </row>
    <row r="422" spans="1:12" x14ac:dyDescent="0.2">
      <c r="A422" s="47">
        <f>OCENA!A605</f>
        <v>604</v>
      </c>
      <c r="B422" s="47">
        <f>OCENA!I415</f>
        <v>4009</v>
      </c>
      <c r="C422" s="447"/>
      <c r="D422" s="47">
        <f>OCENA!G605</f>
        <v>41</v>
      </c>
      <c r="E422" s="47" t="str">
        <f>OCENA!H605</f>
        <v>POCINKAN DROBNI SPOJNI MATERIAL</v>
      </c>
      <c r="F422" s="47" t="str">
        <f>OCENA!M605</f>
        <v>POC.TULJAVA   1"</v>
      </c>
      <c r="G422" s="447"/>
      <c r="H422" s="47">
        <f>OCENA!V605</f>
        <v>153</v>
      </c>
      <c r="I422" s="47" t="str">
        <f>OCENA!P605</f>
        <v>KOS</v>
      </c>
      <c r="J422" s="386"/>
      <c r="K422" s="96">
        <f t="shared" si="21"/>
        <v>0</v>
      </c>
      <c r="L422" s="47" t="str">
        <f>OCENA!O605</f>
        <v>A</v>
      </c>
    </row>
    <row r="423" spans="1:12" x14ac:dyDescent="0.2">
      <c r="A423" s="47">
        <f>OCENA!A606</f>
        <v>605</v>
      </c>
      <c r="B423" s="47">
        <f>OCENA!I416</f>
        <v>3988</v>
      </c>
      <c r="C423" s="447"/>
      <c r="D423" s="47">
        <f>OCENA!G606</f>
        <v>41</v>
      </c>
      <c r="E423" s="47" t="str">
        <f>OCENA!H606</f>
        <v>POCINKAN DROBNI SPOJNI MATERIAL</v>
      </c>
      <c r="F423" s="47" t="str">
        <f>OCENA!M606</f>
        <v>POC.TULJAVA   5/4"</v>
      </c>
      <c r="G423" s="447"/>
      <c r="H423" s="47">
        <f>OCENA!V606</f>
        <v>28</v>
      </c>
      <c r="I423" s="47" t="str">
        <f>OCENA!P606</f>
        <v>KOS</v>
      </c>
      <c r="J423" s="386"/>
      <c r="K423" s="96">
        <f t="shared" si="21"/>
        <v>0</v>
      </c>
      <c r="L423" s="47" t="str">
        <f>OCENA!O606</f>
        <v>A</v>
      </c>
    </row>
    <row r="424" spans="1:12" x14ac:dyDescent="0.2">
      <c r="A424" s="47">
        <f>OCENA!A607</f>
        <v>606</v>
      </c>
      <c r="B424" s="47">
        <f>OCENA!I417</f>
        <v>4008</v>
      </c>
      <c r="C424" s="447"/>
      <c r="D424" s="47">
        <f>OCENA!G607</f>
        <v>41</v>
      </c>
      <c r="E424" s="47" t="str">
        <f>OCENA!H607</f>
        <v>POCINKAN DROBNI SPOJNI MATERIAL</v>
      </c>
      <c r="F424" s="47" t="str">
        <f>OCENA!M607</f>
        <v>POC.TULJAVA   6/4"</v>
      </c>
      <c r="G424" s="447"/>
      <c r="H424" s="47">
        <f>OCENA!V607</f>
        <v>50</v>
      </c>
      <c r="I424" s="47" t="str">
        <f>OCENA!P607</f>
        <v>KOS</v>
      </c>
      <c r="J424" s="386"/>
      <c r="K424" s="96">
        <f t="shared" si="21"/>
        <v>0</v>
      </c>
      <c r="L424" s="47" t="str">
        <f>OCENA!O607</f>
        <v>A</v>
      </c>
    </row>
    <row r="425" spans="1:12" x14ac:dyDescent="0.2">
      <c r="A425" s="47">
        <f>OCENA!A608</f>
        <v>607</v>
      </c>
      <c r="B425" s="47">
        <f>OCENA!I418</f>
        <v>3989</v>
      </c>
      <c r="C425" s="447"/>
      <c r="D425" s="47">
        <f>OCENA!G608</f>
        <v>41</v>
      </c>
      <c r="E425" s="47" t="str">
        <f>OCENA!H608</f>
        <v>POCINKAN DROBNI SPOJNI MATERIAL</v>
      </c>
      <c r="F425" s="47" t="str">
        <f>OCENA!M608</f>
        <v xml:space="preserve">POC.TULJAVA  2" </v>
      </c>
      <c r="G425" s="447"/>
      <c r="H425" s="47">
        <f>OCENA!V608</f>
        <v>8</v>
      </c>
      <c r="I425" s="47" t="str">
        <f>OCENA!P608</f>
        <v>KOS</v>
      </c>
      <c r="J425" s="386"/>
      <c r="K425" s="96">
        <f t="shared" si="21"/>
        <v>0</v>
      </c>
      <c r="L425" s="47" t="str">
        <f>OCENA!O608</f>
        <v>A</v>
      </c>
    </row>
    <row r="426" spans="1:12" x14ac:dyDescent="0.2">
      <c r="A426" s="47">
        <f>OCENA!A609</f>
        <v>608</v>
      </c>
      <c r="B426" s="47">
        <f>OCENA!I419</f>
        <v>3990</v>
      </c>
      <c r="C426" s="447"/>
      <c r="D426" s="47">
        <f>OCENA!G609</f>
        <v>41</v>
      </c>
      <c r="E426" s="47" t="str">
        <f>OCENA!H609</f>
        <v>POCINKAN DROBNI SPOJNI MATERIAL</v>
      </c>
      <c r="F426" s="47" t="str">
        <f>OCENA!M609</f>
        <v>POC.TULJAVA 2 1/2"</v>
      </c>
      <c r="G426" s="447"/>
      <c r="H426" s="47">
        <f>OCENA!V609</f>
        <v>3</v>
      </c>
      <c r="I426" s="47" t="str">
        <f>OCENA!P609</f>
        <v>KOS</v>
      </c>
      <c r="J426" s="386"/>
      <c r="K426" s="96">
        <f t="shared" si="21"/>
        <v>0</v>
      </c>
      <c r="L426" s="47" t="str">
        <f>OCENA!O609</f>
        <v>A</v>
      </c>
    </row>
    <row r="427" spans="1:12" x14ac:dyDescent="0.2">
      <c r="A427" s="47">
        <f>OCENA!A610</f>
        <v>609</v>
      </c>
      <c r="B427" s="47">
        <f>OCENA!I420</f>
        <v>3992</v>
      </c>
      <c r="C427" s="447"/>
      <c r="D427" s="47">
        <f>OCENA!G610</f>
        <v>41</v>
      </c>
      <c r="E427" s="47" t="str">
        <f>OCENA!H610</f>
        <v>POCINKAN DROBNI SPOJNI MATERIAL</v>
      </c>
      <c r="F427" s="47" t="str">
        <f>OCENA!M610</f>
        <v>POC.OBJEMKA      1/2"</v>
      </c>
      <c r="G427" s="447"/>
      <c r="H427" s="47">
        <f>OCENA!V610</f>
        <v>30</v>
      </c>
      <c r="I427" s="47" t="str">
        <f>OCENA!P610</f>
        <v>KOS</v>
      </c>
      <c r="J427" s="386"/>
      <c r="K427" s="96">
        <f t="shared" si="21"/>
        <v>0</v>
      </c>
      <c r="L427" s="47" t="str">
        <f>OCENA!O610</f>
        <v>A</v>
      </c>
    </row>
    <row r="428" spans="1:12" x14ac:dyDescent="0.2">
      <c r="A428" s="47">
        <f>OCENA!A611</f>
        <v>610</v>
      </c>
      <c r="B428" s="47">
        <f>OCENA!I421</f>
        <v>9746</v>
      </c>
      <c r="C428" s="447"/>
      <c r="D428" s="47">
        <f>OCENA!G611</f>
        <v>41</v>
      </c>
      <c r="E428" s="47" t="str">
        <f>OCENA!H611</f>
        <v>POCINKAN DROBNI SPOJNI MATERIAL</v>
      </c>
      <c r="F428" s="47" t="str">
        <f>OCENA!M611</f>
        <v>POC.OBJEMKA      3/4"</v>
      </c>
      <c r="G428" s="447"/>
      <c r="H428" s="47">
        <f>OCENA!V611</f>
        <v>28</v>
      </c>
      <c r="I428" s="47" t="str">
        <f>OCENA!P611</f>
        <v>KOS</v>
      </c>
      <c r="J428" s="386"/>
      <c r="K428" s="96">
        <f t="shared" si="21"/>
        <v>0</v>
      </c>
      <c r="L428" s="47" t="str">
        <f>OCENA!O611</f>
        <v>A</v>
      </c>
    </row>
    <row r="429" spans="1:12" x14ac:dyDescent="0.2">
      <c r="A429" s="47">
        <f>OCENA!A612</f>
        <v>611</v>
      </c>
      <c r="B429" s="47">
        <f>OCENA!I422</f>
        <v>9747</v>
      </c>
      <c r="C429" s="447"/>
      <c r="D429" s="47">
        <f>OCENA!G612</f>
        <v>41</v>
      </c>
      <c r="E429" s="47" t="str">
        <f>OCENA!H612</f>
        <v>POCINKAN DROBNI SPOJNI MATERIAL</v>
      </c>
      <c r="F429" s="47" t="str">
        <f>OCENA!M612</f>
        <v xml:space="preserve">POC.OBJEMKA     1" </v>
      </c>
      <c r="G429" s="447"/>
      <c r="H429" s="47">
        <f>OCENA!V612</f>
        <v>25</v>
      </c>
      <c r="I429" s="47" t="str">
        <f>OCENA!P612</f>
        <v>KOS</v>
      </c>
      <c r="J429" s="386"/>
      <c r="K429" s="96">
        <f t="shared" si="21"/>
        <v>0</v>
      </c>
      <c r="L429" s="47" t="str">
        <f>OCENA!O612</f>
        <v>A</v>
      </c>
    </row>
    <row r="430" spans="1:12" x14ac:dyDescent="0.2">
      <c r="A430" s="47">
        <f>OCENA!A613</f>
        <v>612</v>
      </c>
      <c r="B430" s="47">
        <f>OCENA!I423</f>
        <v>9748</v>
      </c>
      <c r="C430" s="447"/>
      <c r="D430" s="47">
        <f>OCENA!G613</f>
        <v>41</v>
      </c>
      <c r="E430" s="47" t="str">
        <f>OCENA!H613</f>
        <v>POCINKAN DROBNI SPOJNI MATERIAL</v>
      </c>
      <c r="F430" s="47" t="str">
        <f>OCENA!M613</f>
        <v>POC.OBJEMKA    5/4"</v>
      </c>
      <c r="G430" s="447"/>
      <c r="H430" s="47">
        <f>OCENA!V613</f>
        <v>13</v>
      </c>
      <c r="I430" s="47" t="str">
        <f>OCENA!P613</f>
        <v>KOS</v>
      </c>
      <c r="J430" s="386"/>
      <c r="K430" s="96">
        <f t="shared" si="21"/>
        <v>0</v>
      </c>
      <c r="L430" s="47" t="str">
        <f>OCENA!O613</f>
        <v>A</v>
      </c>
    </row>
    <row r="431" spans="1:12" x14ac:dyDescent="0.2">
      <c r="A431" s="47">
        <f>OCENA!A614</f>
        <v>613</v>
      </c>
      <c r="B431" s="47">
        <f>OCENA!I424</f>
        <v>9749</v>
      </c>
      <c r="C431" s="447"/>
      <c r="D431" s="47">
        <f>OCENA!G614</f>
        <v>41</v>
      </c>
      <c r="E431" s="47" t="str">
        <f>OCENA!H614</f>
        <v>POCINKAN DROBNI SPOJNI MATERIAL</v>
      </c>
      <c r="F431" s="47" t="str">
        <f>OCENA!M614</f>
        <v>POC.OBJEMKA    6/4"</v>
      </c>
      <c r="G431" s="447"/>
      <c r="H431" s="47">
        <f>OCENA!V614</f>
        <v>13</v>
      </c>
      <c r="I431" s="47" t="str">
        <f>OCENA!P614</f>
        <v>KOS</v>
      </c>
      <c r="J431" s="386"/>
      <c r="K431" s="96">
        <f t="shared" si="21"/>
        <v>0</v>
      </c>
      <c r="L431" s="47" t="str">
        <f>OCENA!O614</f>
        <v>A</v>
      </c>
    </row>
    <row r="432" spans="1:12" x14ac:dyDescent="0.2">
      <c r="A432" s="47">
        <f>OCENA!A615</f>
        <v>614</v>
      </c>
      <c r="B432" s="47">
        <f>OCENA!I425</f>
        <v>9081</v>
      </c>
      <c r="C432" s="447"/>
      <c r="D432" s="47">
        <f>OCENA!G615</f>
        <v>41</v>
      </c>
      <c r="E432" s="47" t="str">
        <f>OCENA!H615</f>
        <v>POCINKAN DROBNI SPOJNI MATERIAL</v>
      </c>
      <c r="F432" s="47" t="str">
        <f>OCENA!M615</f>
        <v>POC.OBJEMKA   2"</v>
      </c>
      <c r="G432" s="447"/>
      <c r="H432" s="47">
        <f>OCENA!V615</f>
        <v>3</v>
      </c>
      <c r="I432" s="47" t="str">
        <f>OCENA!P615</f>
        <v>KOS</v>
      </c>
      <c r="J432" s="386"/>
      <c r="K432" s="96">
        <f t="shared" si="21"/>
        <v>0</v>
      </c>
      <c r="L432" s="47" t="str">
        <f>OCENA!O615</f>
        <v>A</v>
      </c>
    </row>
    <row r="433" spans="1:12" x14ac:dyDescent="0.2">
      <c r="A433" s="47">
        <f>OCENA!A616</f>
        <v>615</v>
      </c>
      <c r="B433" s="47">
        <f>OCENA!I426</f>
        <v>9329</v>
      </c>
      <c r="C433" s="447"/>
      <c r="D433" s="47">
        <f>OCENA!G616</f>
        <v>41</v>
      </c>
      <c r="E433" s="47" t="str">
        <f>OCENA!H616</f>
        <v>POCINKAN DROBNI SPOJNI MATERIAL</v>
      </c>
      <c r="F433" s="47" t="str">
        <f>OCENA!M616</f>
        <v>POC.HOLANDEC     1/2"</v>
      </c>
      <c r="G433" s="447"/>
      <c r="H433" s="47">
        <f>OCENA!V616</f>
        <v>13</v>
      </c>
      <c r="I433" s="47" t="str">
        <f>OCENA!P616</f>
        <v>KOS</v>
      </c>
      <c r="J433" s="386"/>
      <c r="K433" s="96">
        <f t="shared" si="21"/>
        <v>0</v>
      </c>
      <c r="L433" s="47" t="str">
        <f>OCENA!O616</f>
        <v>A</v>
      </c>
    </row>
    <row r="434" spans="1:12" x14ac:dyDescent="0.2">
      <c r="A434" s="47">
        <f>OCENA!A617</f>
        <v>616</v>
      </c>
      <c r="B434" s="47">
        <f>OCENA!I427</f>
        <v>9119</v>
      </c>
      <c r="C434" s="447"/>
      <c r="D434" s="47">
        <f>OCENA!G617</f>
        <v>41</v>
      </c>
      <c r="E434" s="47" t="str">
        <f>OCENA!H617</f>
        <v>POCINKAN DROBNI SPOJNI MATERIAL</v>
      </c>
      <c r="F434" s="47" t="str">
        <f>OCENA!M617</f>
        <v>POC.HOLANDEC     3/4"</v>
      </c>
      <c r="G434" s="447"/>
      <c r="H434" s="47">
        <f>OCENA!V617</f>
        <v>5</v>
      </c>
      <c r="I434" s="47" t="str">
        <f>OCENA!P617</f>
        <v>KOS</v>
      </c>
      <c r="J434" s="386"/>
      <c r="K434" s="96">
        <f t="shared" ref="K434:K456" si="22">H434*J434</f>
        <v>0</v>
      </c>
      <c r="L434" s="47" t="str">
        <f>OCENA!O617</f>
        <v>A</v>
      </c>
    </row>
    <row r="435" spans="1:12" x14ac:dyDescent="0.2">
      <c r="A435" s="47">
        <f>OCENA!A618</f>
        <v>617</v>
      </c>
      <c r="B435" s="47">
        <f>OCENA!I428</f>
        <v>9120</v>
      </c>
      <c r="C435" s="447"/>
      <c r="D435" s="47">
        <f>OCENA!G618</f>
        <v>41</v>
      </c>
      <c r="E435" s="47" t="str">
        <f>OCENA!H618</f>
        <v>POCINKAN DROBNI SPOJNI MATERIAL</v>
      </c>
      <c r="F435" s="47" t="str">
        <f>OCENA!M618</f>
        <v>POC.CEP    1/2"</v>
      </c>
      <c r="G435" s="447"/>
      <c r="H435" s="47">
        <f>OCENA!V618</f>
        <v>83</v>
      </c>
      <c r="I435" s="47" t="str">
        <f>OCENA!P618</f>
        <v>KOS</v>
      </c>
      <c r="J435" s="386"/>
      <c r="K435" s="96">
        <f t="shared" si="22"/>
        <v>0</v>
      </c>
      <c r="L435" s="47" t="str">
        <f>OCENA!O618</f>
        <v>A</v>
      </c>
    </row>
    <row r="436" spans="1:12" x14ac:dyDescent="0.2">
      <c r="A436" s="47">
        <f>OCENA!A619</f>
        <v>618</v>
      </c>
      <c r="B436" s="47">
        <f>OCENA!I429</f>
        <v>9137</v>
      </c>
      <c r="C436" s="447"/>
      <c r="D436" s="47">
        <f>OCENA!G619</f>
        <v>41</v>
      </c>
      <c r="E436" s="47" t="str">
        <f>OCENA!H619</f>
        <v>POCINKAN DROBNI SPOJNI MATERIAL</v>
      </c>
      <c r="F436" s="47" t="str">
        <f>OCENA!M619</f>
        <v>POC.CEP    3/4"</v>
      </c>
      <c r="G436" s="447"/>
      <c r="H436" s="47">
        <f>OCENA!V619</f>
        <v>68</v>
      </c>
      <c r="I436" s="47" t="str">
        <f>OCENA!P619</f>
        <v>KOS</v>
      </c>
      <c r="J436" s="386"/>
      <c r="K436" s="96">
        <f t="shared" si="22"/>
        <v>0</v>
      </c>
      <c r="L436" s="47" t="str">
        <f>OCENA!O619</f>
        <v>A</v>
      </c>
    </row>
    <row r="437" spans="1:12" x14ac:dyDescent="0.2">
      <c r="A437" s="47">
        <f>OCENA!A620</f>
        <v>619</v>
      </c>
      <c r="B437" s="47">
        <f>OCENA!I430</f>
        <v>9136</v>
      </c>
      <c r="C437" s="447"/>
      <c r="D437" s="47">
        <f>OCENA!G620</f>
        <v>41</v>
      </c>
      <c r="E437" s="47" t="str">
        <f>OCENA!H620</f>
        <v>POCINKAN DROBNI SPOJNI MATERIAL</v>
      </c>
      <c r="F437" s="47" t="str">
        <f>OCENA!M620</f>
        <v>POC.CEP   1"</v>
      </c>
      <c r="G437" s="447"/>
      <c r="H437" s="47">
        <f>OCENA!V620</f>
        <v>23</v>
      </c>
      <c r="I437" s="47" t="str">
        <f>OCENA!P620</f>
        <v>KOS</v>
      </c>
      <c r="J437" s="386"/>
      <c r="K437" s="96">
        <f t="shared" si="22"/>
        <v>0</v>
      </c>
      <c r="L437" s="47" t="str">
        <f>OCENA!O620</f>
        <v>A</v>
      </c>
    </row>
    <row r="438" spans="1:12" x14ac:dyDescent="0.2">
      <c r="A438" s="47">
        <f>OCENA!A621</f>
        <v>620</v>
      </c>
      <c r="B438" s="47">
        <f>OCENA!I431</f>
        <v>9135</v>
      </c>
      <c r="C438" s="447"/>
      <c r="D438" s="47">
        <f>OCENA!G621</f>
        <v>41</v>
      </c>
      <c r="E438" s="47" t="str">
        <f>OCENA!H621</f>
        <v>POCINKAN DROBNI SPOJNI MATERIAL</v>
      </c>
      <c r="F438" s="47" t="str">
        <f>OCENA!M621</f>
        <v>POC.CEP   5/4"</v>
      </c>
      <c r="G438" s="447"/>
      <c r="H438" s="47">
        <f>OCENA!V621</f>
        <v>3</v>
      </c>
      <c r="I438" s="47" t="str">
        <f>OCENA!P621</f>
        <v>KOS</v>
      </c>
      <c r="J438" s="386"/>
      <c r="K438" s="96">
        <f t="shared" si="22"/>
        <v>0</v>
      </c>
      <c r="L438" s="47" t="str">
        <f>OCENA!O621</f>
        <v>A</v>
      </c>
    </row>
    <row r="439" spans="1:12" x14ac:dyDescent="0.2">
      <c r="A439" s="47">
        <f>OCENA!A622</f>
        <v>621</v>
      </c>
      <c r="B439" s="47">
        <f>OCENA!I432</f>
        <v>9134</v>
      </c>
      <c r="C439" s="447"/>
      <c r="D439" s="47">
        <f>OCENA!G622</f>
        <v>41</v>
      </c>
      <c r="E439" s="47" t="str">
        <f>OCENA!H622</f>
        <v>POCINKAN DROBNI SPOJNI MATERIAL</v>
      </c>
      <c r="F439" s="47" t="str">
        <f>OCENA!M622</f>
        <v>POC.CEP   6/4"</v>
      </c>
      <c r="G439" s="447"/>
      <c r="H439" s="47">
        <f>OCENA!V622</f>
        <v>3</v>
      </c>
      <c r="I439" s="47" t="str">
        <f>OCENA!P622</f>
        <v>KOS</v>
      </c>
      <c r="J439" s="386"/>
      <c r="K439" s="96">
        <f t="shared" si="22"/>
        <v>0</v>
      </c>
      <c r="L439" s="47" t="str">
        <f>OCENA!O622</f>
        <v>A</v>
      </c>
    </row>
    <row r="440" spans="1:12" x14ac:dyDescent="0.2">
      <c r="A440" s="47">
        <f>OCENA!A623</f>
        <v>622</v>
      </c>
      <c r="B440" s="47">
        <f>OCENA!I433</f>
        <v>9138</v>
      </c>
      <c r="C440" s="447"/>
      <c r="D440" s="47">
        <f>OCENA!G623</f>
        <v>41</v>
      </c>
      <c r="E440" s="47" t="str">
        <f>OCENA!H623</f>
        <v>POCINKAN DROBNI SPOJNI MATERIAL</v>
      </c>
      <c r="F440" s="47" t="str">
        <f>OCENA!M623</f>
        <v>POC.CEP  2"</v>
      </c>
      <c r="G440" s="447"/>
      <c r="H440" s="47">
        <f>OCENA!V623</f>
        <v>8</v>
      </c>
      <c r="I440" s="47" t="str">
        <f>OCENA!P623</f>
        <v>KOS</v>
      </c>
      <c r="J440" s="386"/>
      <c r="K440" s="96">
        <f t="shared" si="22"/>
        <v>0</v>
      </c>
      <c r="L440" s="47" t="str">
        <f>OCENA!O623</f>
        <v>A</v>
      </c>
    </row>
    <row r="441" spans="1:12" x14ac:dyDescent="0.2">
      <c r="A441" s="47">
        <f>OCENA!A624</f>
        <v>623</v>
      </c>
      <c r="B441" s="47">
        <f>OCENA!I434</f>
        <v>3976</v>
      </c>
      <c r="C441" s="447"/>
      <c r="D441" s="47">
        <f>OCENA!G624</f>
        <v>41</v>
      </c>
      <c r="E441" s="47" t="str">
        <f>OCENA!H624</f>
        <v>POCINKAN DROBNI SPOJNI MATERIAL</v>
      </c>
      <c r="F441" s="47" t="str">
        <f>OCENA!M624</f>
        <v>POC.GH SPOJKA    1/2"</v>
      </c>
      <c r="G441" s="447"/>
      <c r="H441" s="47">
        <f>OCENA!V624</f>
        <v>38</v>
      </c>
      <c r="I441" s="47" t="str">
        <f>OCENA!P624</f>
        <v>KOS</v>
      </c>
      <c r="J441" s="386"/>
      <c r="K441" s="96">
        <f t="shared" si="22"/>
        <v>0</v>
      </c>
      <c r="L441" s="47" t="str">
        <f>OCENA!O624</f>
        <v>A</v>
      </c>
    </row>
    <row r="442" spans="1:12" x14ac:dyDescent="0.2">
      <c r="A442" s="47">
        <f>OCENA!A625</f>
        <v>624</v>
      </c>
      <c r="B442" s="47">
        <f>OCENA!I435</f>
        <v>4041</v>
      </c>
      <c r="C442" s="447"/>
      <c r="D442" s="47">
        <f>OCENA!G625</f>
        <v>41</v>
      </c>
      <c r="E442" s="47" t="str">
        <f>OCENA!H625</f>
        <v>POCINKAN DROBNI SPOJNI MATERIAL</v>
      </c>
      <c r="F442" s="47" t="str">
        <f>OCENA!M625</f>
        <v>POC.GH SPOJKA    3/4"</v>
      </c>
      <c r="G442" s="447"/>
      <c r="H442" s="47">
        <f>OCENA!V625</f>
        <v>68</v>
      </c>
      <c r="I442" s="47" t="str">
        <f>OCENA!P625</f>
        <v>KOS</v>
      </c>
      <c r="J442" s="386"/>
      <c r="K442" s="96">
        <f t="shared" si="22"/>
        <v>0</v>
      </c>
      <c r="L442" s="47" t="str">
        <f>OCENA!O625</f>
        <v>A</v>
      </c>
    </row>
    <row r="443" spans="1:12" x14ac:dyDescent="0.2">
      <c r="A443" s="47">
        <f>OCENA!A626</f>
        <v>625</v>
      </c>
      <c r="B443" s="47">
        <f>OCENA!I436</f>
        <v>3995</v>
      </c>
      <c r="C443" s="447"/>
      <c r="D443" s="47">
        <f>OCENA!G626</f>
        <v>41</v>
      </c>
      <c r="E443" s="47" t="str">
        <f>OCENA!H626</f>
        <v>POCINKAN DROBNI SPOJNI MATERIAL</v>
      </c>
      <c r="F443" s="47" t="str">
        <f>OCENA!M626</f>
        <v>POC.GH SPOJKA   1"</v>
      </c>
      <c r="G443" s="447"/>
      <c r="H443" s="47">
        <f>OCENA!V626</f>
        <v>3</v>
      </c>
      <c r="I443" s="47" t="str">
        <f>OCENA!P626</f>
        <v>KOS</v>
      </c>
      <c r="J443" s="386"/>
      <c r="K443" s="96">
        <f t="shared" si="22"/>
        <v>0</v>
      </c>
      <c r="L443" s="47" t="str">
        <f>OCENA!O626</f>
        <v>A</v>
      </c>
    </row>
    <row r="444" spans="1:12" x14ac:dyDescent="0.2">
      <c r="A444" s="47">
        <f>OCENA!A627</f>
        <v>626</v>
      </c>
      <c r="B444" s="47">
        <f>OCENA!I437</f>
        <v>4053</v>
      </c>
      <c r="C444" s="447"/>
      <c r="D444" s="47">
        <f>OCENA!G627</f>
        <v>41</v>
      </c>
      <c r="E444" s="47" t="str">
        <f>OCENA!H627</f>
        <v>POCINKAN DROBNI SPOJNI MATERIAL</v>
      </c>
      <c r="F444" s="47" t="str">
        <f>OCENA!M627</f>
        <v>POC.GH SPOJKA   5/4"</v>
      </c>
      <c r="G444" s="447"/>
      <c r="H444" s="47">
        <f>OCENA!V627</f>
        <v>8</v>
      </c>
      <c r="I444" s="47" t="str">
        <f>OCENA!P627</f>
        <v>KOS</v>
      </c>
      <c r="J444" s="386"/>
      <c r="K444" s="96">
        <f t="shared" si="22"/>
        <v>0</v>
      </c>
      <c r="L444" s="47" t="str">
        <f>OCENA!O627</f>
        <v>A</v>
      </c>
    </row>
    <row r="445" spans="1:12" x14ac:dyDescent="0.2">
      <c r="A445" s="47">
        <f>OCENA!A628</f>
        <v>627</v>
      </c>
      <c r="B445" s="47">
        <f>OCENA!I438</f>
        <v>9075</v>
      </c>
      <c r="C445" s="447"/>
      <c r="D445" s="47">
        <f>OCENA!G628</f>
        <v>41</v>
      </c>
      <c r="E445" s="47" t="str">
        <f>OCENA!H628</f>
        <v>POCINKAN DROBNI SPOJNI MATERIAL</v>
      </c>
      <c r="F445" s="47" t="str">
        <f>OCENA!M628</f>
        <v>POC.GH SPOJKA   6/4"</v>
      </c>
      <c r="G445" s="447"/>
      <c r="H445" s="47">
        <f>OCENA!V628</f>
        <v>3</v>
      </c>
      <c r="I445" s="47" t="str">
        <f>OCENA!P628</f>
        <v>KOS</v>
      </c>
      <c r="J445" s="386"/>
      <c r="K445" s="96">
        <f t="shared" si="22"/>
        <v>0</v>
      </c>
      <c r="L445" s="47" t="str">
        <f>OCENA!O628</f>
        <v>A</v>
      </c>
    </row>
    <row r="446" spans="1:12" x14ac:dyDescent="0.2">
      <c r="A446" s="47">
        <f>OCENA!A629</f>
        <v>628</v>
      </c>
      <c r="B446" s="47">
        <f>OCENA!I439</f>
        <v>4056</v>
      </c>
      <c r="C446" s="447"/>
      <c r="D446" s="47">
        <f>OCENA!G629</f>
        <v>41</v>
      </c>
      <c r="E446" s="47" t="str">
        <f>OCENA!H629</f>
        <v>POCINKAN DROBNI SPOJNI MATERIAL</v>
      </c>
      <c r="F446" s="47" t="str">
        <f>OCENA!M629</f>
        <v>POC.GH SPOJKA  2"</v>
      </c>
      <c r="G446" s="447"/>
      <c r="H446" s="47">
        <f>OCENA!V629</f>
        <v>8</v>
      </c>
      <c r="I446" s="47" t="str">
        <f>OCENA!P629</f>
        <v>KOS</v>
      </c>
      <c r="J446" s="386"/>
      <c r="K446" s="96">
        <f t="shared" si="22"/>
        <v>0</v>
      </c>
      <c r="L446" s="47" t="str">
        <f>OCENA!O629</f>
        <v>A</v>
      </c>
    </row>
    <row r="447" spans="1:12" x14ac:dyDescent="0.2">
      <c r="A447" s="47">
        <f>OCENA!A630</f>
        <v>629</v>
      </c>
      <c r="B447" s="47">
        <f>OCENA!I440</f>
        <v>9181</v>
      </c>
      <c r="C447" s="447"/>
      <c r="D447" s="47">
        <f>OCENA!G630</f>
        <v>42</v>
      </c>
      <c r="E447" s="47" t="str">
        <f>OCENA!H630</f>
        <v>POCINKANA CEV</v>
      </c>
      <c r="F447" s="47" t="str">
        <f>OCENA!M630</f>
        <v xml:space="preserve">POC.CEV   1/2" X 6 M ( 9 KG)"      </v>
      </c>
      <c r="G447" s="447"/>
      <c r="H447" s="47">
        <f>OCENA!V630</f>
        <v>5</v>
      </c>
      <c r="I447" s="47" t="str">
        <f>OCENA!P630</f>
        <v>KOS</v>
      </c>
      <c r="J447" s="386"/>
      <c r="K447" s="96">
        <f t="shared" si="22"/>
        <v>0</v>
      </c>
      <c r="L447" s="47" t="str">
        <f>OCENA!O630</f>
        <v>A</v>
      </c>
    </row>
    <row r="448" spans="1:12" x14ac:dyDescent="0.2">
      <c r="A448" s="47">
        <f>OCENA!A631</f>
        <v>630</v>
      </c>
      <c r="B448" s="47">
        <f>OCENA!I442</f>
        <v>9327</v>
      </c>
      <c r="C448" s="447"/>
      <c r="D448" s="47">
        <f>OCENA!G631</f>
        <v>42</v>
      </c>
      <c r="E448" s="47" t="str">
        <f>OCENA!H631</f>
        <v>POCINKANA CEV</v>
      </c>
      <c r="F448" s="47" t="str">
        <f>OCENA!M631</f>
        <v xml:space="preserve">POC.CEV   3/4" X 6 M (11 KG)"      </v>
      </c>
      <c r="G448" s="447"/>
      <c r="H448" s="47">
        <f>OCENA!V631</f>
        <v>25</v>
      </c>
      <c r="I448" s="47" t="str">
        <f>OCENA!P631</f>
        <v>KOS</v>
      </c>
      <c r="J448" s="386"/>
      <c r="K448" s="96">
        <f t="shared" si="22"/>
        <v>0</v>
      </c>
      <c r="L448" s="47" t="str">
        <f>OCENA!O631</f>
        <v>A</v>
      </c>
    </row>
    <row r="449" spans="1:12" x14ac:dyDescent="0.2">
      <c r="A449" s="47">
        <f>OCENA!A632</f>
        <v>631</v>
      </c>
      <c r="B449" s="47">
        <f>OCENA!I443</f>
        <v>4015</v>
      </c>
      <c r="C449" s="447"/>
      <c r="D449" s="47">
        <f>OCENA!G632</f>
        <v>42</v>
      </c>
      <c r="E449" s="47" t="str">
        <f>OCENA!H632</f>
        <v>POCINKANA CEV</v>
      </c>
      <c r="F449" s="47" t="str">
        <f>OCENA!M632</f>
        <v xml:space="preserve">POC.CEV  1"    X 6 M (15 KG)"      </v>
      </c>
      <c r="G449" s="447"/>
      <c r="H449" s="47">
        <f>OCENA!V632</f>
        <v>20</v>
      </c>
      <c r="I449" s="47" t="str">
        <f>OCENA!P632</f>
        <v>KOS</v>
      </c>
      <c r="J449" s="386"/>
      <c r="K449" s="96">
        <f t="shared" si="22"/>
        <v>0</v>
      </c>
      <c r="L449" s="47" t="str">
        <f>OCENA!O632</f>
        <v>A</v>
      </c>
    </row>
    <row r="450" spans="1:12" x14ac:dyDescent="0.2">
      <c r="A450" s="47">
        <f>OCENA!A633</f>
        <v>632</v>
      </c>
      <c r="B450" s="47">
        <f>OCENA!I444</f>
        <v>4057</v>
      </c>
      <c r="C450" s="447"/>
      <c r="D450" s="47">
        <f>OCENA!G633</f>
        <v>42</v>
      </c>
      <c r="E450" s="47" t="str">
        <f>OCENA!H633</f>
        <v>POCINKANA CEV</v>
      </c>
      <c r="F450" s="47" t="str">
        <f>OCENA!M633</f>
        <v xml:space="preserve">POC.CEV  5/4"  X 6 M (20 KG)"      </v>
      </c>
      <c r="G450" s="447"/>
      <c r="H450" s="47">
        <f>OCENA!V633</f>
        <v>8</v>
      </c>
      <c r="I450" s="47" t="str">
        <f>OCENA!P633</f>
        <v>KOS</v>
      </c>
      <c r="J450" s="386"/>
      <c r="K450" s="96">
        <f t="shared" si="22"/>
        <v>0</v>
      </c>
      <c r="L450" s="47" t="str">
        <f>OCENA!O633</f>
        <v>A</v>
      </c>
    </row>
    <row r="451" spans="1:12" x14ac:dyDescent="0.2">
      <c r="A451" s="47">
        <f>OCENA!A634</f>
        <v>633</v>
      </c>
      <c r="B451" s="47">
        <f>OCENA!I445</f>
        <v>9095</v>
      </c>
      <c r="C451" s="447"/>
      <c r="D451" s="47">
        <f>OCENA!G634</f>
        <v>42</v>
      </c>
      <c r="E451" s="47" t="str">
        <f>OCENA!H634</f>
        <v>POCINKANA CEV</v>
      </c>
      <c r="F451" s="47" t="str">
        <f>OCENA!M634</f>
        <v xml:space="preserve">POC.CEV 2"     X 6 M (35 KG)"      </v>
      </c>
      <c r="G451" s="447"/>
      <c r="H451" s="47">
        <f>OCENA!V634</f>
        <v>3</v>
      </c>
      <c r="I451" s="47" t="str">
        <f>OCENA!P634</f>
        <v>KOS</v>
      </c>
      <c r="J451" s="386"/>
      <c r="K451" s="96">
        <f t="shared" si="22"/>
        <v>0</v>
      </c>
      <c r="L451" s="47" t="str">
        <f>OCENA!O634</f>
        <v>A</v>
      </c>
    </row>
    <row r="452" spans="1:12" x14ac:dyDescent="0.2">
      <c r="A452" s="47">
        <f>OCENA!A635</f>
        <v>634</v>
      </c>
      <c r="B452" s="47">
        <f>OCENA!I446</f>
        <v>2275</v>
      </c>
      <c r="C452" s="447"/>
      <c r="D452" s="47">
        <f>OCENA!G635</f>
        <v>43</v>
      </c>
      <c r="E452" s="47" t="str">
        <f>OCENA!H635</f>
        <v>ZAŠČITNI TRAK</v>
      </c>
      <c r="F452" s="47" t="str">
        <f>OCENA!M635</f>
        <v xml:space="preserve">DEKORODAL TRAK 5 CM (10M)          </v>
      </c>
      <c r="G452" s="447"/>
      <c r="H452" s="47">
        <f>OCENA!V635</f>
        <v>5</v>
      </c>
      <c r="I452" s="47" t="str">
        <f>OCENA!P635</f>
        <v>KOS</v>
      </c>
      <c r="J452" s="386"/>
      <c r="K452" s="96">
        <f t="shared" si="22"/>
        <v>0</v>
      </c>
      <c r="L452" s="47" t="str">
        <f>OCENA!O635</f>
        <v>A</v>
      </c>
    </row>
    <row r="453" spans="1:12" x14ac:dyDescent="0.2">
      <c r="A453" s="47">
        <f>OCENA!A636</f>
        <v>635</v>
      </c>
      <c r="B453" s="47">
        <f>OCENA!I447</f>
        <v>2075</v>
      </c>
      <c r="C453" s="447"/>
      <c r="D453" s="47">
        <f>OCENA!G636</f>
        <v>44</v>
      </c>
      <c r="E453" s="47" t="str">
        <f>OCENA!H636</f>
        <v>PREDIVO</v>
      </c>
      <c r="F453" s="47" t="str">
        <f>OCENA!M636</f>
        <v xml:space="preserve">PREDIVO                            </v>
      </c>
      <c r="G453" s="447"/>
      <c r="H453" s="47">
        <f>OCENA!V636</f>
        <v>8</v>
      </c>
      <c r="I453" s="47" t="str">
        <f>OCENA!P636</f>
        <v>KG</v>
      </c>
      <c r="J453" s="386"/>
      <c r="K453" s="96">
        <f t="shared" si="22"/>
        <v>0</v>
      </c>
      <c r="L453" s="47" t="str">
        <f>OCENA!O636</f>
        <v>A</v>
      </c>
    </row>
    <row r="454" spans="1:12" x14ac:dyDescent="0.2">
      <c r="A454" s="47">
        <f>OCENA!A637</f>
        <v>636</v>
      </c>
      <c r="B454" s="47">
        <f>OCENA!I448</f>
        <v>2280</v>
      </c>
      <c r="C454" s="447"/>
      <c r="D454" s="47">
        <f>OCENA!G637</f>
        <v>45</v>
      </c>
      <c r="E454" s="47" t="str">
        <f>OCENA!H637</f>
        <v>POCINKANA NAVOJNA ARMATURA</v>
      </c>
      <c r="F454" s="47" t="str">
        <f>OCENA!M637</f>
        <v xml:space="preserve">KROGELNI VENTIL       1/2" KOV     </v>
      </c>
      <c r="G454" s="447"/>
      <c r="H454" s="47">
        <f>OCENA!V637</f>
        <v>60</v>
      </c>
      <c r="I454" s="47" t="str">
        <f>OCENA!P637</f>
        <v>KOS</v>
      </c>
      <c r="J454" s="386"/>
      <c r="K454" s="96">
        <f t="shared" si="22"/>
        <v>0</v>
      </c>
      <c r="L454" s="47" t="str">
        <f>OCENA!O637</f>
        <v>A</v>
      </c>
    </row>
    <row r="455" spans="1:12" x14ac:dyDescent="0.2">
      <c r="A455" s="47">
        <f>OCENA!A638</f>
        <v>637</v>
      </c>
      <c r="B455" s="47">
        <f>OCENA!I449</f>
        <v>2250</v>
      </c>
      <c r="C455" s="447"/>
      <c r="D455" s="47">
        <f>OCENA!G638</f>
        <v>45</v>
      </c>
      <c r="E455" s="47" t="str">
        <f>OCENA!H638</f>
        <v>POCINKANA NAVOJNA ARMATURA</v>
      </c>
      <c r="F455" s="47" t="str">
        <f>OCENA!M638</f>
        <v xml:space="preserve">KROGELNI VENTIL       3/4" KOV     </v>
      </c>
      <c r="G455" s="447"/>
      <c r="H455" s="47">
        <f>OCENA!V638</f>
        <v>160</v>
      </c>
      <c r="I455" s="47" t="str">
        <f>OCENA!P638</f>
        <v>KOS</v>
      </c>
      <c r="J455" s="386"/>
      <c r="K455" s="96">
        <f t="shared" si="22"/>
        <v>0</v>
      </c>
      <c r="L455" s="47" t="str">
        <f>OCENA!O638</f>
        <v>A</v>
      </c>
    </row>
    <row r="456" spans="1:12" x14ac:dyDescent="0.2">
      <c r="A456" s="47">
        <f>OCENA!A639</f>
        <v>638</v>
      </c>
      <c r="B456" s="47">
        <f>OCENA!I450</f>
        <v>2180</v>
      </c>
      <c r="C456" s="447"/>
      <c r="D456" s="47">
        <f>OCENA!G639</f>
        <v>45</v>
      </c>
      <c r="E456" s="47" t="str">
        <f>OCENA!H639</f>
        <v>POCINKANA NAVOJNA ARMATURA</v>
      </c>
      <c r="F456" s="47" t="str">
        <f>OCENA!M639</f>
        <v xml:space="preserve">KROGELNI VENTIL     5/4" KOV       </v>
      </c>
      <c r="G456" s="447"/>
      <c r="H456" s="47">
        <f>OCENA!V639</f>
        <v>8</v>
      </c>
      <c r="I456" s="47" t="str">
        <f>OCENA!P639</f>
        <v>KOS</v>
      </c>
      <c r="J456" s="386"/>
      <c r="K456" s="96">
        <f t="shared" si="22"/>
        <v>0</v>
      </c>
      <c r="L456" s="47" t="str">
        <f>OCENA!O639</f>
        <v>A</v>
      </c>
    </row>
    <row r="457" spans="1:12" x14ac:dyDescent="0.2">
      <c r="A457" s="47">
        <f>OCENA!A640</f>
        <v>639</v>
      </c>
      <c r="B457" s="47">
        <f>OCENA!I451</f>
        <v>2281</v>
      </c>
      <c r="C457" s="447"/>
      <c r="D457" s="47">
        <f>OCENA!G640</f>
        <v>45</v>
      </c>
      <c r="E457" s="47" t="str">
        <f>OCENA!H640</f>
        <v>POCINKANA NAVOJNA ARMATURA</v>
      </c>
      <c r="F457" s="47" t="str">
        <f>OCENA!M640</f>
        <v xml:space="preserve">KROGELNI VENTIL     6/4" KOV       </v>
      </c>
      <c r="G457" s="447"/>
      <c r="H457" s="47">
        <f>OCENA!V640</f>
        <v>8</v>
      </c>
      <c r="I457" s="47" t="str">
        <f>OCENA!P640</f>
        <v>KOS</v>
      </c>
      <c r="J457" s="386"/>
      <c r="K457" s="96">
        <f t="shared" ref="K457:K468" si="23">H457*J457</f>
        <v>0</v>
      </c>
      <c r="L457" s="47" t="str">
        <f>OCENA!O640</f>
        <v>A</v>
      </c>
    </row>
    <row r="458" spans="1:12" x14ac:dyDescent="0.2">
      <c r="A458" s="47">
        <f>OCENA!A641</f>
        <v>640</v>
      </c>
      <c r="B458" s="47">
        <f>OCENA!I452</f>
        <v>2278</v>
      </c>
      <c r="C458" s="447"/>
      <c r="D458" s="47">
        <f>OCENA!G641</f>
        <v>45</v>
      </c>
      <c r="E458" s="47" t="str">
        <f>OCENA!H641</f>
        <v>POCINKANA NAVOJNA ARMATURA</v>
      </c>
      <c r="F458" s="47" t="str">
        <f>OCENA!M641</f>
        <v xml:space="preserve">KROGELNI VENTIL      1" KOV        </v>
      </c>
      <c r="G458" s="447"/>
      <c r="H458" s="47">
        <f>OCENA!V641</f>
        <v>38</v>
      </c>
      <c r="I458" s="47" t="str">
        <f>OCENA!P641</f>
        <v>KOS</v>
      </c>
      <c r="J458" s="386"/>
      <c r="K458" s="96">
        <f t="shared" si="23"/>
        <v>0</v>
      </c>
      <c r="L458" s="47" t="str">
        <f>OCENA!O641</f>
        <v>A</v>
      </c>
    </row>
    <row r="459" spans="1:12" x14ac:dyDescent="0.2">
      <c r="A459" s="47">
        <f>OCENA!A642</f>
        <v>641</v>
      </c>
      <c r="B459" s="47">
        <f>OCENA!I453</f>
        <v>2251</v>
      </c>
      <c r="C459" s="447"/>
      <c r="D459" s="47">
        <f>OCENA!G642</f>
        <v>45</v>
      </c>
      <c r="E459" s="47" t="str">
        <f>OCENA!H642</f>
        <v>POCINKANA NAVOJNA ARMATURA</v>
      </c>
      <c r="F459" s="47" t="str">
        <f>OCENA!M642</f>
        <v xml:space="preserve">KROGELNI VENTIL    2" KOV          </v>
      </c>
      <c r="G459" s="447"/>
      <c r="H459" s="47">
        <f>OCENA!V642</f>
        <v>5</v>
      </c>
      <c r="I459" s="47" t="str">
        <f>OCENA!P642</f>
        <v>KOS</v>
      </c>
      <c r="J459" s="386"/>
      <c r="K459" s="96">
        <f t="shared" si="23"/>
        <v>0</v>
      </c>
      <c r="L459" s="47" t="str">
        <f>OCENA!O642</f>
        <v>A</v>
      </c>
    </row>
    <row r="460" spans="1:12" x14ac:dyDescent="0.2">
      <c r="A460" s="47">
        <f>OCENA!A643</f>
        <v>642</v>
      </c>
      <c r="B460" s="47">
        <f>OCENA!I454</f>
        <v>2282</v>
      </c>
      <c r="C460" s="447"/>
      <c r="D460" s="47">
        <f>OCENA!G643</f>
        <v>45</v>
      </c>
      <c r="E460" s="47" t="str">
        <f>OCENA!H643</f>
        <v>POCINKANA NAVOJNA ARMATURA</v>
      </c>
      <c r="F460" s="47" t="str">
        <f>OCENA!M643</f>
        <v xml:space="preserve">KROGELNI VENTIL 1/2" KOV.PIPCA     </v>
      </c>
      <c r="G460" s="447"/>
      <c r="H460" s="47">
        <f>OCENA!V643</f>
        <v>45</v>
      </c>
      <c r="I460" s="47" t="str">
        <f>OCENA!P643</f>
        <v>KOS</v>
      </c>
      <c r="J460" s="386"/>
      <c r="K460" s="96">
        <f t="shared" si="23"/>
        <v>0</v>
      </c>
      <c r="L460" s="47" t="str">
        <f>OCENA!O643</f>
        <v>A</v>
      </c>
    </row>
    <row r="461" spans="1:12" x14ac:dyDescent="0.2">
      <c r="A461" s="47">
        <f>OCENA!A644</f>
        <v>643</v>
      </c>
      <c r="B461" s="47">
        <f>OCENA!I455</f>
        <v>2186</v>
      </c>
      <c r="C461" s="447"/>
      <c r="D461" s="47">
        <f>OCENA!G644</f>
        <v>45</v>
      </c>
      <c r="E461" s="47" t="str">
        <f>OCENA!H644</f>
        <v>POCINKANA NAVOJNA ARMATURA</v>
      </c>
      <c r="F461" s="47" t="str">
        <f>OCENA!M644</f>
        <v xml:space="preserve">KROGELNI VENTIL 3/4" KOV.PIPCA     </v>
      </c>
      <c r="G461" s="447"/>
      <c r="H461" s="47">
        <f>OCENA!V644</f>
        <v>108</v>
      </c>
      <c r="I461" s="47" t="str">
        <f>OCENA!P644</f>
        <v>KOS</v>
      </c>
      <c r="J461" s="386"/>
      <c r="K461" s="96">
        <f t="shared" si="23"/>
        <v>0</v>
      </c>
      <c r="L461" s="47" t="str">
        <f>OCENA!O644</f>
        <v>A</v>
      </c>
    </row>
    <row r="462" spans="1:12" x14ac:dyDescent="0.2">
      <c r="A462" s="47">
        <f>OCENA!A645</f>
        <v>644</v>
      </c>
      <c r="B462" s="47">
        <f>OCENA!I456</f>
        <v>2187</v>
      </c>
      <c r="C462" s="447"/>
      <c r="D462" s="47">
        <f>OCENA!G645</f>
        <v>45</v>
      </c>
      <c r="E462" s="47" t="str">
        <f>OCENA!H645</f>
        <v>POCINKANA NAVOJNA ARMATURA</v>
      </c>
      <c r="F462" s="47" t="str">
        <f>OCENA!M645</f>
        <v xml:space="preserve">KROGELNI VENTIL  1"  KOV.PIPCA     </v>
      </c>
      <c r="G462" s="447"/>
      <c r="H462" s="47">
        <f>OCENA!V645</f>
        <v>5</v>
      </c>
      <c r="I462" s="47" t="str">
        <f>OCENA!P645</f>
        <v>KOS</v>
      </c>
      <c r="J462" s="386"/>
      <c r="K462" s="96">
        <f t="shared" si="23"/>
        <v>0</v>
      </c>
      <c r="L462" s="47" t="str">
        <f>OCENA!O645</f>
        <v>A</v>
      </c>
    </row>
    <row r="463" spans="1:12" x14ac:dyDescent="0.2">
      <c r="A463" s="47">
        <f>OCENA!A646</f>
        <v>645</v>
      </c>
      <c r="B463" s="47">
        <f>OCENA!I457</f>
        <v>2705</v>
      </c>
      <c r="C463" s="447"/>
      <c r="D463" s="47">
        <f>OCENA!G646</f>
        <v>45</v>
      </c>
      <c r="E463" s="47" t="str">
        <f>OCENA!H646</f>
        <v>POCINKANA NAVOJNA ARMATURA</v>
      </c>
      <c r="F463" s="47" t="str">
        <f>OCENA!M646</f>
        <v xml:space="preserve">KROGELNI VENTIL 5/4" KOV.PIPCA     </v>
      </c>
      <c r="G463" s="447"/>
      <c r="H463" s="47">
        <f>OCENA!V646</f>
        <v>8</v>
      </c>
      <c r="I463" s="47" t="str">
        <f>OCENA!P646</f>
        <v>KOS</v>
      </c>
      <c r="J463" s="386"/>
      <c r="K463" s="96">
        <f t="shared" si="23"/>
        <v>0</v>
      </c>
      <c r="L463" s="47" t="str">
        <f>OCENA!O646</f>
        <v>A</v>
      </c>
    </row>
    <row r="464" spans="1:12" x14ac:dyDescent="0.2">
      <c r="A464" s="47">
        <f>OCENA!A647</f>
        <v>646</v>
      </c>
      <c r="B464" s="47">
        <f>OCENA!I458</f>
        <v>9335</v>
      </c>
      <c r="C464" s="447"/>
      <c r="D464" s="47">
        <f>OCENA!G647</f>
        <v>45</v>
      </c>
      <c r="E464" s="47" t="str">
        <f>OCENA!H647</f>
        <v>POCINKANA NAVOJNA ARMATURA</v>
      </c>
      <c r="F464" s="47" t="str">
        <f>OCENA!M647</f>
        <v xml:space="preserve">KROGELNI VENTIL 6/4" PIPCA         </v>
      </c>
      <c r="G464" s="447"/>
      <c r="H464" s="47">
        <f>OCENA!V647</f>
        <v>3</v>
      </c>
      <c r="I464" s="47" t="str">
        <f>OCENA!P647</f>
        <v>KOS</v>
      </c>
      <c r="J464" s="386"/>
      <c r="K464" s="96">
        <f t="shared" si="23"/>
        <v>0</v>
      </c>
      <c r="L464" s="47" t="str">
        <f>OCENA!O647</f>
        <v>A</v>
      </c>
    </row>
    <row r="465" spans="1:12" x14ac:dyDescent="0.2">
      <c r="A465" s="47">
        <f>OCENA!A648</f>
        <v>647</v>
      </c>
      <c r="B465" s="47">
        <f>OCENA!I459</f>
        <v>9336</v>
      </c>
      <c r="C465" s="447"/>
      <c r="D465" s="47">
        <f>OCENA!G648</f>
        <v>45</v>
      </c>
      <c r="E465" s="47" t="str">
        <f>OCENA!H648</f>
        <v>POCINKANA NAVOJNA ARMATURA</v>
      </c>
      <c r="F465" s="47" t="str">
        <f>OCENA!M648</f>
        <v xml:space="preserve">KROGELNI VENTIL 2" KOV.PIPCA       </v>
      </c>
      <c r="G465" s="447"/>
      <c r="H465" s="47">
        <f>OCENA!V648</f>
        <v>3</v>
      </c>
      <c r="I465" s="47" t="str">
        <f>OCENA!P648</f>
        <v>KOS</v>
      </c>
      <c r="J465" s="386"/>
      <c r="K465" s="96">
        <f t="shared" si="23"/>
        <v>0</v>
      </c>
      <c r="L465" s="47" t="str">
        <f>OCENA!O648</f>
        <v>A</v>
      </c>
    </row>
    <row r="466" spans="1:12" x14ac:dyDescent="0.2">
      <c r="A466" s="47">
        <f>OCENA!A649</f>
        <v>648</v>
      </c>
      <c r="B466" s="47">
        <f>OCENA!I460</f>
        <v>9771</v>
      </c>
      <c r="C466" s="447"/>
      <c r="D466" s="47">
        <f>OCENA!G649</f>
        <v>45</v>
      </c>
      <c r="E466" s="47" t="str">
        <f>OCENA!H649</f>
        <v>POCINKANA NAVOJNA ARMATURA</v>
      </c>
      <c r="F466" s="47" t="str">
        <f>OCENA!M649</f>
        <v xml:space="preserve">KROGELNA PIPA 1/2" KOVINA          </v>
      </c>
      <c r="G466" s="447"/>
      <c r="H466" s="47">
        <f>OCENA!V649</f>
        <v>68</v>
      </c>
      <c r="I466" s="47" t="str">
        <f>OCENA!P649</f>
        <v>KOS</v>
      </c>
      <c r="J466" s="386"/>
      <c r="K466" s="96">
        <f t="shared" si="23"/>
        <v>0</v>
      </c>
      <c r="L466" s="47" t="str">
        <f>OCENA!O649</f>
        <v>A</v>
      </c>
    </row>
    <row r="467" spans="1:12" x14ac:dyDescent="0.2">
      <c r="A467" s="47">
        <f>OCENA!A650</f>
        <v>649</v>
      </c>
      <c r="B467" s="47">
        <f>OCENA!I461</f>
        <v>3265</v>
      </c>
      <c r="C467" s="447"/>
      <c r="D467" s="47">
        <f>OCENA!G650</f>
        <v>45</v>
      </c>
      <c r="E467" s="47" t="str">
        <f>OCENA!H650</f>
        <v>POCINKANA NAVOJNA ARMATURA</v>
      </c>
      <c r="F467" s="47" t="str">
        <f>OCENA!M650</f>
        <v xml:space="preserve">KROGELNA PIPA 3/4" KOVINA          </v>
      </c>
      <c r="G467" s="447"/>
      <c r="H467" s="47">
        <f>OCENA!V650</f>
        <v>85</v>
      </c>
      <c r="I467" s="47" t="str">
        <f>OCENA!P650</f>
        <v>KOS</v>
      </c>
      <c r="J467" s="386"/>
      <c r="K467" s="96">
        <f t="shared" si="23"/>
        <v>0</v>
      </c>
      <c r="L467" s="47" t="str">
        <f>OCENA!O650</f>
        <v>A</v>
      </c>
    </row>
    <row r="468" spans="1:12" x14ac:dyDescent="0.2">
      <c r="A468" s="47">
        <f>OCENA!A651</f>
        <v>650</v>
      </c>
      <c r="B468" s="47">
        <f>OCENA!I462</f>
        <v>9337</v>
      </c>
      <c r="C468" s="447"/>
      <c r="D468" s="47">
        <f>OCENA!G651</f>
        <v>45</v>
      </c>
      <c r="E468" s="47" t="str">
        <f>OCENA!H651</f>
        <v>POCINKANA NAVOJNA ARMATURA</v>
      </c>
      <c r="F468" s="47" t="str">
        <f>OCENA!M651</f>
        <v xml:space="preserve">VENTIL REDUCIRNI 3/4"              </v>
      </c>
      <c r="G468" s="447"/>
      <c r="H468" s="47">
        <f>OCENA!V651</f>
        <v>3</v>
      </c>
      <c r="I468" s="47" t="str">
        <f>OCENA!P651</f>
        <v>KOS</v>
      </c>
      <c r="J468" s="386"/>
      <c r="K468" s="96">
        <f t="shared" si="23"/>
        <v>0</v>
      </c>
      <c r="L468" s="47" t="str">
        <f>OCENA!O651</f>
        <v>A</v>
      </c>
    </row>
    <row r="469" spans="1:12" x14ac:dyDescent="0.2">
      <c r="A469" s="47">
        <f>OCENA!A652</f>
        <v>651</v>
      </c>
      <c r="B469" s="47">
        <f>OCENA!I469</f>
        <v>2480</v>
      </c>
      <c r="C469" s="447"/>
      <c r="D469" s="47">
        <f>OCENA!G652</f>
        <v>45</v>
      </c>
      <c r="E469" s="47" t="str">
        <f>OCENA!H652</f>
        <v>POCINKANA NAVOJNA ARMATURA</v>
      </c>
      <c r="F469" s="47" t="str">
        <f>OCENA!M652</f>
        <v xml:space="preserve">VENTIL REDUCIRNI 1"                </v>
      </c>
      <c r="G469" s="447"/>
      <c r="H469" s="47">
        <f>OCENA!V652</f>
        <v>5</v>
      </c>
      <c r="I469" s="47" t="str">
        <f>OCENA!P652</f>
        <v>KOS</v>
      </c>
      <c r="J469" s="386"/>
      <c r="K469" s="96">
        <f>H469*J469</f>
        <v>0</v>
      </c>
      <c r="L469" s="47" t="str">
        <f>OCENA!O652</f>
        <v>A</v>
      </c>
    </row>
    <row r="470" spans="1:12" x14ac:dyDescent="0.2">
      <c r="A470" s="47">
        <f>OCENA!A653</f>
        <v>652</v>
      </c>
      <c r="B470" s="47">
        <f>OCENA!I470</f>
        <v>3886</v>
      </c>
      <c r="C470" s="447"/>
      <c r="D470" s="47">
        <f>OCENA!G653</f>
        <v>45</v>
      </c>
      <c r="E470" s="47" t="str">
        <f>OCENA!H653</f>
        <v>POCINKANA NAVOJNA ARMATURA</v>
      </c>
      <c r="F470" s="47" t="str">
        <f>OCENA!M653</f>
        <v xml:space="preserve">VENTIL REDUCIRNI 5/4"              </v>
      </c>
      <c r="G470" s="447"/>
      <c r="H470" s="47">
        <f>OCENA!V653</f>
        <v>3</v>
      </c>
      <c r="I470" s="47" t="str">
        <f>OCENA!P653</f>
        <v>KOS</v>
      </c>
      <c r="J470" s="386"/>
      <c r="K470" s="96">
        <f>H470*J470</f>
        <v>0</v>
      </c>
      <c r="L470" s="47" t="str">
        <f>OCENA!O653</f>
        <v>A</v>
      </c>
    </row>
    <row r="471" spans="1:12" x14ac:dyDescent="0.2">
      <c r="A471" s="47">
        <f>OCENA!A654</f>
        <v>653</v>
      </c>
      <c r="B471" s="47">
        <f>OCENA!I471</f>
        <v>3887</v>
      </c>
      <c r="C471" s="447"/>
      <c r="D471" s="47">
        <f>OCENA!G654</f>
        <v>45</v>
      </c>
      <c r="E471" s="47" t="str">
        <f>OCENA!H654</f>
        <v>POCINKANA NAVOJNA ARMATURA</v>
      </c>
      <c r="F471" s="47" t="str">
        <f>OCENA!M654</f>
        <v xml:space="preserve">PROTIPOVRATNI VENTIL 1''           </v>
      </c>
      <c r="G471" s="447"/>
      <c r="H471" s="47">
        <f>OCENA!V654</f>
        <v>3</v>
      </c>
      <c r="I471" s="47" t="str">
        <f>OCENA!P654</f>
        <v>KOS</v>
      </c>
      <c r="J471" s="386"/>
      <c r="K471" s="96">
        <f>H471*J471</f>
        <v>0</v>
      </c>
      <c r="L471" s="47" t="str">
        <f>OCENA!O654</f>
        <v>A</v>
      </c>
    </row>
    <row r="472" spans="1:12" x14ac:dyDescent="0.2">
      <c r="C472" s="93"/>
    </row>
    <row r="473" spans="1:12" ht="12.75" customHeight="1" x14ac:dyDescent="0.2">
      <c r="B473" s="4"/>
      <c r="C473" s="4"/>
      <c r="D473" s="4"/>
      <c r="E473" s="4"/>
      <c r="F473" s="4"/>
      <c r="G473" s="4"/>
      <c r="H473" s="32" t="s">
        <v>881</v>
      </c>
      <c r="I473" s="4"/>
      <c r="J473" s="4"/>
      <c r="K473" s="37">
        <f>SUM(K9:K471)</f>
        <v>0</v>
      </c>
    </row>
    <row r="475" spans="1:12" ht="14.25" x14ac:dyDescent="0.2">
      <c r="D475" s="8" t="s">
        <v>807</v>
      </c>
      <c r="E475" s="26"/>
      <c r="G475" s="9" t="s">
        <v>711</v>
      </c>
      <c r="H475" s="10" t="s">
        <v>809</v>
      </c>
    </row>
    <row r="476" spans="1:12" ht="14.25" x14ac:dyDescent="0.2">
      <c r="D476" s="8" t="s">
        <v>808</v>
      </c>
      <c r="E476" s="232"/>
    </row>
    <row r="477" spans="1:12" ht="14.25" x14ac:dyDescent="0.2">
      <c r="D477" s="8"/>
      <c r="E477" s="5"/>
      <c r="H477" s="515"/>
      <c r="I477" s="515"/>
      <c r="J477" s="515"/>
    </row>
  </sheetData>
  <sheetProtection algorithmName="SHA-512" hashValue="aZCmRycoaMYIE8eWWEGY9rFeyvOD3cjYV6RPizOmHIsL0mPLtpnAB3xz64RmRVw2pIvKOujkvZmxvni8Hj0OIg==" saltValue="IgdEgcPTssPJxsKoglKz3Q==" spinCount="100000" sheet="1" objects="1" scenarios="1"/>
  <autoFilter ref="A8:L8" xr:uid="{00000000-0001-0000-0500-000000000000}">
    <filterColumn colId="3" showButton="0"/>
  </autoFilter>
  <customSheetViews>
    <customSheetView guid="{4B0E1DB3-FB24-45AC-833B-19C93D6E8F68}" topLeftCell="A226">
      <selection activeCell="G36" sqref="G36"/>
      <pageMargins left="0.23622047244094491" right="0.23622047244094491" top="0.74803149606299213" bottom="0.74803149606299213" header="0.31496062992125984" footer="0.31496062992125984"/>
      <pageSetup paperSize="9" scale="73" orientation="landscape" r:id="rId1"/>
      <headerFooter>
        <oddHeader>&amp;L&amp;"Arial,Poševno"&amp;9&amp;A&amp;C&amp;"Arial,Poševno"&amp;9&amp;K000000JN - Dobava materiala za javni vodovod&amp;R&amp;"Arial,Poševno"&amp;9OBRAZEC ŠT. 16</oddHeader>
        <oddFooter>&amp;C&amp;9Navodilo: Izpolnjujete samo zeleno označena polja. Ponudba mora biti datirana, žigosana in podpisana s strani osebe, ki je podpisnik ponudbe.
Stran &amp;P od &amp;N</oddFooter>
      </headerFooter>
    </customSheetView>
  </customSheetViews>
  <mergeCells count="2">
    <mergeCell ref="D8:E8"/>
    <mergeCell ref="H477:J477"/>
  </mergeCells>
  <pageMargins left="0.59055118110236227" right="0.59055118110236227" top="0.74803149606299213" bottom="0.74803149606299213" header="0.31496062992125984" footer="0.31496062992125984"/>
  <pageSetup paperSize="9" scale="71" fitToHeight="0" orientation="landscape" r:id="rId2"/>
  <headerFooter>
    <oddHeader>&amp;L&amp;"Arial,Poševno"&amp;9&amp;A&amp;C&amp;"Arial,Poševno"&amp;9&amp;K000000JN - Dobava vodovodnega materiala&amp;R&amp;"Arial,Poševno"&amp;9OBR-11</oddHeader>
    <oddFooter>&amp;C&amp;9Stran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4">
    <tabColor rgb="FF00B050"/>
    <pageSetUpPr fitToPage="1"/>
  </sheetPr>
  <dimension ref="A2:L86"/>
  <sheetViews>
    <sheetView zoomScaleNormal="100" workbookViewId="0"/>
  </sheetViews>
  <sheetFormatPr defaultRowHeight="12.75" x14ac:dyDescent="0.2"/>
  <cols>
    <col min="1" max="1" width="6.28515625" customWidth="1"/>
    <col min="2" max="2" width="6.5703125" customWidth="1"/>
    <col min="3" max="3" width="15.140625" customWidth="1"/>
    <col min="4" max="4" width="4.5703125" customWidth="1"/>
    <col min="5" max="5" width="60.5703125" customWidth="1"/>
    <col min="6" max="6" width="41.7109375" customWidth="1"/>
    <col min="7" max="7" width="14.28515625" style="2" customWidth="1"/>
    <col min="8" max="8" width="11.5703125" customWidth="1"/>
    <col min="9" max="9" width="7.5703125" customWidth="1"/>
    <col min="10" max="11" width="15.5703125" customWidth="1"/>
    <col min="12" max="12" width="4.42578125" customWidth="1"/>
    <col min="13" max="13" width="5.28515625" customWidth="1"/>
    <col min="15" max="15" width="12" customWidth="1"/>
  </cols>
  <sheetData>
    <row r="2" spans="1:12" ht="20.45" customHeight="1" x14ac:dyDescent="0.2">
      <c r="B2" s="107"/>
      <c r="C2" s="107"/>
      <c r="D2" s="107" t="s">
        <v>854</v>
      </c>
      <c r="E2" s="107"/>
      <c r="F2" s="107"/>
      <c r="G2" s="30"/>
      <c r="H2" s="106"/>
      <c r="I2" s="106"/>
      <c r="J2" s="106"/>
      <c r="K2" s="106"/>
    </row>
    <row r="4" spans="1:12" x14ac:dyDescent="0.2">
      <c r="E4" s="6" t="s">
        <v>819</v>
      </c>
    </row>
    <row r="5" spans="1:12" x14ac:dyDescent="0.2">
      <c r="E5" s="6"/>
    </row>
    <row r="6" spans="1:12" x14ac:dyDescent="0.2">
      <c r="E6" s="16"/>
    </row>
    <row r="7" spans="1:12" x14ac:dyDescent="0.2">
      <c r="J7" s="45"/>
    </row>
    <row r="8" spans="1:12" s="7" customFormat="1" ht="39" customHeight="1" x14ac:dyDescent="0.2">
      <c r="A8" s="401" t="s">
        <v>0</v>
      </c>
      <c r="B8" s="19" t="s">
        <v>691</v>
      </c>
      <c r="C8" s="403" t="s">
        <v>1425</v>
      </c>
      <c r="D8" s="513" t="s">
        <v>1</v>
      </c>
      <c r="E8" s="514"/>
      <c r="F8" s="21" t="s">
        <v>847</v>
      </c>
      <c r="G8" s="21" t="s">
        <v>3</v>
      </c>
      <c r="H8" s="21" t="s">
        <v>1800</v>
      </c>
      <c r="I8" s="21" t="s">
        <v>848</v>
      </c>
      <c r="J8" s="21" t="s">
        <v>1803</v>
      </c>
      <c r="K8" s="21" t="s">
        <v>1801</v>
      </c>
      <c r="L8" s="21"/>
    </row>
    <row r="9" spans="1:12" x14ac:dyDescent="0.2">
      <c r="A9" s="47">
        <f>OCENA!A376</f>
        <v>375</v>
      </c>
      <c r="B9" s="47">
        <f>OCENA!I376</f>
        <v>2626</v>
      </c>
      <c r="C9" s="447"/>
      <c r="D9" s="47">
        <f>OCENA!G376</f>
        <v>24</v>
      </c>
      <c r="E9" s="47" t="str">
        <f>OCENA!H376</f>
        <v>CEV IZ DUKTILNE LITINE - STANDARDNI SPOJ</v>
      </c>
      <c r="F9" s="47" t="str">
        <f>OCENA!M376</f>
        <v>CEVI DUKTIL DN  80, (na primer STD spoj)</v>
      </c>
      <c r="G9" s="447"/>
      <c r="H9" s="47">
        <f>OCENA!V376</f>
        <v>15</v>
      </c>
      <c r="I9" s="47" t="str">
        <f>OCENA!P376</f>
        <v>m</v>
      </c>
      <c r="J9" s="64"/>
      <c r="K9" s="96">
        <f t="shared" ref="K9:K40" si="0">H9*J9</f>
        <v>0</v>
      </c>
      <c r="L9" s="47" t="str">
        <f>OCENA!O376</f>
        <v>B</v>
      </c>
    </row>
    <row r="10" spans="1:12" x14ac:dyDescent="0.2">
      <c r="A10" s="47">
        <f>OCENA!A377</f>
        <v>376</v>
      </c>
      <c r="B10" s="47">
        <f>OCENA!I377</f>
        <v>2350</v>
      </c>
      <c r="C10" s="447"/>
      <c r="D10" s="47">
        <f>OCENA!G377</f>
        <v>24</v>
      </c>
      <c r="E10" s="47" t="str">
        <f>OCENA!H377</f>
        <v>CEV IZ DUKTILNE LITINE - STANDARDNI SPOJ</v>
      </c>
      <c r="F10" s="47" t="str">
        <f>OCENA!M377</f>
        <v xml:space="preserve">CEVI DUKTIL DN 100, (na primer STD spoj)        </v>
      </c>
      <c r="G10" s="447"/>
      <c r="H10" s="47">
        <f>OCENA!V377</f>
        <v>630</v>
      </c>
      <c r="I10" s="47" t="str">
        <f>OCENA!P377</f>
        <v>m</v>
      </c>
      <c r="J10" s="64"/>
      <c r="K10" s="96">
        <f t="shared" si="0"/>
        <v>0</v>
      </c>
      <c r="L10" s="47" t="str">
        <f>OCENA!O377</f>
        <v>B</v>
      </c>
    </row>
    <row r="11" spans="1:12" x14ac:dyDescent="0.2">
      <c r="A11" s="47">
        <f>OCENA!A378</f>
        <v>377</v>
      </c>
      <c r="B11" s="47">
        <f>OCENA!I378</f>
        <v>2279</v>
      </c>
      <c r="C11" s="447"/>
      <c r="D11" s="47">
        <f>OCENA!G378</f>
        <v>24</v>
      </c>
      <c r="E11" s="47" t="str">
        <f>OCENA!H378</f>
        <v>CEV IZ DUKTILNE LITINE - STANDARDNI SPOJ</v>
      </c>
      <c r="F11" s="47" t="str">
        <f>OCENA!M378</f>
        <v xml:space="preserve">CEVI DUKTIL  DN 125, (na primer STD spoj)        </v>
      </c>
      <c r="G11" s="447"/>
      <c r="H11" s="47">
        <f>OCENA!V378</f>
        <v>45</v>
      </c>
      <c r="I11" s="47" t="str">
        <f>OCENA!P378</f>
        <v>m</v>
      </c>
      <c r="J11" s="64"/>
      <c r="K11" s="96">
        <f t="shared" si="0"/>
        <v>0</v>
      </c>
      <c r="L11" s="47" t="str">
        <f>OCENA!O378</f>
        <v>B</v>
      </c>
    </row>
    <row r="12" spans="1:12" x14ac:dyDescent="0.2">
      <c r="A12" s="47">
        <f>OCENA!A379</f>
        <v>378</v>
      </c>
      <c r="B12" s="47">
        <f>OCENA!I379</f>
        <v>2660</v>
      </c>
      <c r="C12" s="447"/>
      <c r="D12" s="47">
        <f>OCENA!G379</f>
        <v>24</v>
      </c>
      <c r="E12" s="47" t="str">
        <f>OCENA!H379</f>
        <v>CEV IZ DUKTILNE LITINE - STANDARDNI SPOJ</v>
      </c>
      <c r="F12" s="47" t="str">
        <f>OCENA!M379</f>
        <v xml:space="preserve">CEVI DUKTIL DN 150, (na primer STD spoj)        </v>
      </c>
      <c r="G12" s="447"/>
      <c r="H12" s="47">
        <f>OCENA!V379</f>
        <v>630</v>
      </c>
      <c r="I12" s="47" t="str">
        <f>OCENA!P379</f>
        <v>m</v>
      </c>
      <c r="J12" s="64"/>
      <c r="K12" s="96">
        <f t="shared" si="0"/>
        <v>0</v>
      </c>
      <c r="L12" s="47" t="str">
        <f>OCENA!O379</f>
        <v>B</v>
      </c>
    </row>
    <row r="13" spans="1:12" x14ac:dyDescent="0.2">
      <c r="A13" s="47">
        <f>OCENA!A380</f>
        <v>379</v>
      </c>
      <c r="B13" s="47">
        <f>OCENA!I380</f>
        <v>3972</v>
      </c>
      <c r="C13" s="447"/>
      <c r="D13" s="47">
        <f>OCENA!G380</f>
        <v>24</v>
      </c>
      <c r="E13" s="47" t="str">
        <f>OCENA!H380</f>
        <v>CEV IZ DUKTILNE LITINE - STANDARDNI SPOJ</v>
      </c>
      <c r="F13" s="47" t="str">
        <f>OCENA!M380</f>
        <v xml:space="preserve">CEVI DUKTIL DN 200, (na primer STD spoj)        </v>
      </c>
      <c r="G13" s="447"/>
      <c r="H13" s="47">
        <f>OCENA!V380</f>
        <v>120</v>
      </c>
      <c r="I13" s="47" t="str">
        <f>OCENA!P380</f>
        <v>m</v>
      </c>
      <c r="J13" s="64"/>
      <c r="K13" s="96">
        <f t="shared" si="0"/>
        <v>0</v>
      </c>
      <c r="L13" s="47" t="str">
        <f>OCENA!O380</f>
        <v>B</v>
      </c>
    </row>
    <row r="14" spans="1:12" x14ac:dyDescent="0.2">
      <c r="A14" s="47">
        <f>OCENA!A381</f>
        <v>380</v>
      </c>
      <c r="B14" s="47">
        <f>OCENA!I381</f>
        <v>2316</v>
      </c>
      <c r="C14" s="447"/>
      <c r="D14" s="47">
        <f>OCENA!G381</f>
        <v>24</v>
      </c>
      <c r="E14" s="47" t="str">
        <f>OCENA!H381</f>
        <v>CEV IZ DUKTILNE LITINE - STANDARDNI SPOJ</v>
      </c>
      <c r="F14" s="47" t="str">
        <f>OCENA!M381</f>
        <v xml:space="preserve">CEVI DUKTIL DN 250, (na primer STD spoj)   </v>
      </c>
      <c r="G14" s="447"/>
      <c r="H14" s="47">
        <f>OCENA!V381</f>
        <v>200</v>
      </c>
      <c r="I14" s="47" t="str">
        <f>OCENA!P381</f>
        <v>m</v>
      </c>
      <c r="J14" s="64"/>
      <c r="K14" s="96">
        <f t="shared" si="0"/>
        <v>0</v>
      </c>
      <c r="L14" s="47" t="str">
        <f>OCENA!O381</f>
        <v>B</v>
      </c>
    </row>
    <row r="15" spans="1:12" x14ac:dyDescent="0.2">
      <c r="A15" s="47">
        <f>OCENA!A382</f>
        <v>381</v>
      </c>
      <c r="B15" s="47">
        <f>OCENA!I382</f>
        <v>9060</v>
      </c>
      <c r="C15" s="447"/>
      <c r="D15" s="47">
        <f>OCENA!G382</f>
        <v>24</v>
      </c>
      <c r="E15" s="47" t="str">
        <f>OCENA!H382</f>
        <v>CEV IZ DUKTILNE LITINE - STANDARDNI SPOJ</v>
      </c>
      <c r="F15" s="47" t="str">
        <f>OCENA!M382</f>
        <v xml:space="preserve">CEVI DUKTIL DN 300, (na primer STD spoj)        </v>
      </c>
      <c r="G15" s="447"/>
      <c r="H15" s="47">
        <f>OCENA!V382</f>
        <v>45</v>
      </c>
      <c r="I15" s="47" t="str">
        <f>OCENA!P382</f>
        <v>m</v>
      </c>
      <c r="J15" s="64"/>
      <c r="K15" s="96">
        <f t="shared" si="0"/>
        <v>0</v>
      </c>
      <c r="L15" s="47" t="str">
        <f>OCENA!O382</f>
        <v>B</v>
      </c>
    </row>
    <row r="16" spans="1:12" x14ac:dyDescent="0.2">
      <c r="A16" s="47">
        <f>OCENA!A383</f>
        <v>382</v>
      </c>
      <c r="B16" s="47">
        <f>OCENA!I383</f>
        <v>9133</v>
      </c>
      <c r="C16" s="447"/>
      <c r="D16" s="47">
        <f>OCENA!G383</f>
        <v>24</v>
      </c>
      <c r="E16" s="47" t="str">
        <f>OCENA!H383</f>
        <v>CEV IZ DUKTILNE LITINE - STANDARDNI SPOJ</v>
      </c>
      <c r="F16" s="47" t="str">
        <f>OCENA!M383</f>
        <v xml:space="preserve">CEVI DUKTIL DN 400, (na primer STD spoj)        </v>
      </c>
      <c r="G16" s="447"/>
      <c r="H16" s="47">
        <f>OCENA!V383</f>
        <v>30</v>
      </c>
      <c r="I16" s="47" t="str">
        <f>OCENA!P383</f>
        <v>m</v>
      </c>
      <c r="J16" s="64"/>
      <c r="K16" s="96">
        <f t="shared" si="0"/>
        <v>0</v>
      </c>
      <c r="L16" s="47" t="str">
        <f>OCENA!O383</f>
        <v>B</v>
      </c>
    </row>
    <row r="17" spans="1:12" x14ac:dyDescent="0.2">
      <c r="A17" s="47">
        <f>OCENA!A384</f>
        <v>383</v>
      </c>
      <c r="B17" s="47">
        <f>OCENA!I384</f>
        <v>9766</v>
      </c>
      <c r="C17" s="447"/>
      <c r="D17" s="47">
        <f>OCENA!G384</f>
        <v>24</v>
      </c>
      <c r="E17" s="47" t="str">
        <f>OCENA!H384</f>
        <v>CEV IZ DUKTILNE LITINE - STANDARDNI SPOJ</v>
      </c>
      <c r="F17" s="47" t="str">
        <f>OCENA!M384</f>
        <v xml:space="preserve">CEVI DUKTIL DN 500, (na primer STD spoj)   </v>
      </c>
      <c r="G17" s="447"/>
      <c r="H17" s="47">
        <f>OCENA!V384</f>
        <v>15</v>
      </c>
      <c r="I17" s="47" t="str">
        <f>OCENA!P384</f>
        <v>m</v>
      </c>
      <c r="J17" s="64"/>
      <c r="K17" s="96">
        <f t="shared" si="0"/>
        <v>0</v>
      </c>
      <c r="L17" s="47" t="str">
        <f>OCENA!O384</f>
        <v>B</v>
      </c>
    </row>
    <row r="18" spans="1:12" x14ac:dyDescent="0.2">
      <c r="A18" s="47">
        <f>OCENA!A385</f>
        <v>384</v>
      </c>
      <c r="B18" s="47">
        <f>OCENA!I385</f>
        <v>9172</v>
      </c>
      <c r="C18" s="447"/>
      <c r="D18" s="47">
        <f>OCENA!G385</f>
        <v>24</v>
      </c>
      <c r="E18" s="47" t="str">
        <f>OCENA!H385</f>
        <v>CEV IZ DUKTILNE LITINE - STANDARDNI SPOJ</v>
      </c>
      <c r="F18" s="47" t="str">
        <f>OCENA!M385</f>
        <v>TESNILO DN 80, (na primer STD VI)</v>
      </c>
      <c r="G18" s="447"/>
      <c r="H18" s="47">
        <f>OCENA!V385</f>
        <v>3</v>
      </c>
      <c r="I18" s="47" t="str">
        <f>OCENA!P385</f>
        <v>KOS</v>
      </c>
      <c r="J18" s="64"/>
      <c r="K18" s="96">
        <f t="shared" si="0"/>
        <v>0</v>
      </c>
      <c r="L18" s="47" t="str">
        <f>OCENA!O385</f>
        <v>B</v>
      </c>
    </row>
    <row r="19" spans="1:12" x14ac:dyDescent="0.2">
      <c r="A19" s="47">
        <f>OCENA!A386</f>
        <v>385</v>
      </c>
      <c r="B19" s="47">
        <f>OCENA!I386</f>
        <v>0</v>
      </c>
      <c r="C19" s="447"/>
      <c r="D19" s="47">
        <f>OCENA!G386</f>
        <v>24</v>
      </c>
      <c r="E19" s="47" t="str">
        <f>OCENA!H386</f>
        <v>CEV IZ DUKTILNE LITINE - STANDARDNI SPOJ</v>
      </c>
      <c r="F19" s="47" t="str">
        <f>OCENA!M386</f>
        <v xml:space="preserve">TESNILO DN 500, (na primer STD VI)  </v>
      </c>
      <c r="G19" s="447"/>
      <c r="H19" s="47">
        <f>OCENA!V386</f>
        <v>13</v>
      </c>
      <c r="I19" s="47" t="str">
        <f>OCENA!P386</f>
        <v>KOS</v>
      </c>
      <c r="J19" s="64"/>
      <c r="K19" s="96">
        <f t="shared" si="0"/>
        <v>0</v>
      </c>
      <c r="L19" s="47" t="str">
        <f>OCENA!O386</f>
        <v>B</v>
      </c>
    </row>
    <row r="20" spans="1:12" x14ac:dyDescent="0.2">
      <c r="A20" s="47">
        <f>OCENA!A387</f>
        <v>386</v>
      </c>
      <c r="B20" s="47">
        <f>OCENA!I387</f>
        <v>9118</v>
      </c>
      <c r="C20" s="447"/>
      <c r="D20" s="47">
        <f>OCENA!G387</f>
        <v>24</v>
      </c>
      <c r="E20" s="47" t="str">
        <f>OCENA!H387</f>
        <v>CEV IZ DUKTILNE LITINE - STANDARDNI SPOJ</v>
      </c>
      <c r="F20" s="47" t="str">
        <f>OCENA!M387</f>
        <v xml:space="preserve">TESNILO DN 300, (na primer STD VI)  </v>
      </c>
      <c r="G20" s="447"/>
      <c r="H20" s="47">
        <f>OCENA!V387</f>
        <v>8</v>
      </c>
      <c r="I20" s="47" t="str">
        <f>OCENA!P387</f>
        <v>KOS</v>
      </c>
      <c r="J20" s="64"/>
      <c r="K20" s="96">
        <f t="shared" si="0"/>
        <v>0</v>
      </c>
      <c r="L20" s="47" t="str">
        <f>OCENA!O387</f>
        <v>B</v>
      </c>
    </row>
    <row r="21" spans="1:12" x14ac:dyDescent="0.2">
      <c r="A21" s="47">
        <f>OCENA!A388</f>
        <v>387</v>
      </c>
      <c r="B21" s="47">
        <f>OCENA!I388</f>
        <v>9140</v>
      </c>
      <c r="C21" s="447"/>
      <c r="D21" s="47">
        <f>OCENA!G388</f>
        <v>24</v>
      </c>
      <c r="E21" s="47" t="str">
        <f>OCENA!H388</f>
        <v>CEV IZ DUKTILNE LITINE - STANDARDNI SPOJ</v>
      </c>
      <c r="F21" s="47" t="str">
        <f>OCENA!M388</f>
        <v xml:space="preserve">TESNILO DN 400, (na primer STD VI)  </v>
      </c>
      <c r="G21" s="447"/>
      <c r="H21" s="47">
        <f>OCENA!V388</f>
        <v>13</v>
      </c>
      <c r="I21" s="47" t="str">
        <f>OCENA!P388</f>
        <v>KOS</v>
      </c>
      <c r="J21" s="64"/>
      <c r="K21" s="96">
        <f t="shared" si="0"/>
        <v>0</v>
      </c>
      <c r="L21" s="47" t="str">
        <f>OCENA!O388</f>
        <v>B</v>
      </c>
    </row>
    <row r="22" spans="1:12" x14ac:dyDescent="0.2">
      <c r="A22" s="47">
        <f>OCENA!A389</f>
        <v>388</v>
      </c>
      <c r="B22" s="47">
        <f>OCENA!I389</f>
        <v>3919</v>
      </c>
      <c r="C22" s="447"/>
      <c r="D22" s="47">
        <f>OCENA!G389</f>
        <v>25</v>
      </c>
      <c r="E22" s="47" t="str">
        <f>OCENA!H389</f>
        <v>STANDARD SIDRANO TESNILO ZA NAPELJAVE IZ DUKTILNE LITINE</v>
      </c>
      <c r="F22" s="47" t="str">
        <f>OCENA!M389</f>
        <v xml:space="preserve">TESNILO DN 100, (na primer STD VI)  </v>
      </c>
      <c r="G22" s="447"/>
      <c r="H22" s="47">
        <f>OCENA!V389</f>
        <v>50</v>
      </c>
      <c r="I22" s="47" t="str">
        <f>OCENA!P389</f>
        <v>KOS</v>
      </c>
      <c r="J22" s="64"/>
      <c r="K22" s="96">
        <f t="shared" si="0"/>
        <v>0</v>
      </c>
      <c r="L22" s="47" t="str">
        <f>OCENA!O389</f>
        <v>B</v>
      </c>
    </row>
    <row r="23" spans="1:12" x14ac:dyDescent="0.2">
      <c r="A23" s="47">
        <f>OCENA!A390</f>
        <v>389</v>
      </c>
      <c r="B23" s="47">
        <f>OCENA!I390</f>
        <v>3869</v>
      </c>
      <c r="C23" s="447"/>
      <c r="D23" s="47">
        <f>OCENA!G390</f>
        <v>25</v>
      </c>
      <c r="E23" s="47" t="str">
        <f>OCENA!H390</f>
        <v>STANDARD SIDRANO TESNILO ZA NAPELJAVE IZ DUKTILNE LITINE</v>
      </c>
      <c r="F23" s="47" t="str">
        <f>OCENA!M390</f>
        <v>TESNILO DN 125, (na primer STD VI)</v>
      </c>
      <c r="G23" s="447"/>
      <c r="H23" s="47">
        <f>OCENA!V390</f>
        <v>13</v>
      </c>
      <c r="I23" s="47" t="str">
        <f>OCENA!P390</f>
        <v>KOS</v>
      </c>
      <c r="J23" s="64"/>
      <c r="K23" s="96">
        <f t="shared" si="0"/>
        <v>0</v>
      </c>
      <c r="L23" s="47" t="str">
        <f>OCENA!O390</f>
        <v>B</v>
      </c>
    </row>
    <row r="24" spans="1:12" x14ac:dyDescent="0.2">
      <c r="A24" s="47">
        <f>OCENA!A391</f>
        <v>390</v>
      </c>
      <c r="B24" s="47">
        <f>OCENA!I391</f>
        <v>4001</v>
      </c>
      <c r="C24" s="447"/>
      <c r="D24" s="47">
        <f>OCENA!G391</f>
        <v>25</v>
      </c>
      <c r="E24" s="47" t="str">
        <f>OCENA!H391</f>
        <v>STANDARD SIDRANO TESNILO ZA NAPELJAVE IZ DUKTILNE LITINE</v>
      </c>
      <c r="F24" s="47" t="str">
        <f>OCENA!M391</f>
        <v>TESNILO DN 150, (na primer STD VI)</v>
      </c>
      <c r="G24" s="447"/>
      <c r="H24" s="47">
        <f>OCENA!V391</f>
        <v>30</v>
      </c>
      <c r="I24" s="47" t="str">
        <f>OCENA!P391</f>
        <v>KOS</v>
      </c>
      <c r="J24" s="64"/>
      <c r="K24" s="96">
        <f t="shared" si="0"/>
        <v>0</v>
      </c>
      <c r="L24" s="47" t="str">
        <f>OCENA!O391</f>
        <v>B</v>
      </c>
    </row>
    <row r="25" spans="1:12" x14ac:dyDescent="0.2">
      <c r="A25" s="47">
        <f>OCENA!A392</f>
        <v>391</v>
      </c>
      <c r="B25" s="47">
        <f>OCENA!I392</f>
        <v>9102</v>
      </c>
      <c r="C25" s="447"/>
      <c r="D25" s="47">
        <f>OCENA!G392</f>
        <v>25</v>
      </c>
      <c r="E25" s="47" t="str">
        <f>OCENA!H392</f>
        <v>STANDARD SIDRANO TESNILO ZA NAPELJAVE IZ DUKTILNE LITINE</v>
      </c>
      <c r="F25" s="47" t="str">
        <f>OCENA!M392</f>
        <v>TESNILO DN 200, (na primer STD VI)</v>
      </c>
      <c r="G25" s="447"/>
      <c r="H25" s="47">
        <f>OCENA!V392</f>
        <v>18</v>
      </c>
      <c r="I25" s="47" t="str">
        <f>OCENA!P392</f>
        <v>KOS</v>
      </c>
      <c r="J25" s="64"/>
      <c r="K25" s="96">
        <f t="shared" si="0"/>
        <v>0</v>
      </c>
      <c r="L25" s="47" t="str">
        <f>OCENA!O392</f>
        <v>B</v>
      </c>
    </row>
    <row r="26" spans="1:12" x14ac:dyDescent="0.2">
      <c r="A26" s="47">
        <f>OCENA!A393</f>
        <v>392</v>
      </c>
      <c r="B26" s="47">
        <f>OCENA!I393</f>
        <v>9751</v>
      </c>
      <c r="C26" s="447"/>
      <c r="D26" s="47">
        <f>OCENA!G393</f>
        <v>25</v>
      </c>
      <c r="E26" s="47" t="str">
        <f>OCENA!H393</f>
        <v>STANDARD SIDRANO TESNILO ZA NAPELJAVE IZ DUKTILNE LITINE</v>
      </c>
      <c r="F26" s="47" t="str">
        <f>OCENA!M393</f>
        <v>TESNILO DN 250, (na primer STD VI)</v>
      </c>
      <c r="G26" s="447"/>
      <c r="H26" s="47">
        <f>OCENA!V393</f>
        <v>3</v>
      </c>
      <c r="I26" s="47" t="str">
        <f>OCENA!P393</f>
        <v>KOS</v>
      </c>
      <c r="J26" s="64"/>
      <c r="K26" s="96">
        <f t="shared" si="0"/>
        <v>0</v>
      </c>
      <c r="L26" s="47" t="str">
        <f>OCENA!O393</f>
        <v>B</v>
      </c>
    </row>
    <row r="27" spans="1:12" x14ac:dyDescent="0.2">
      <c r="A27" s="47">
        <f>OCENA!A394</f>
        <v>393</v>
      </c>
      <c r="B27" s="47">
        <f>OCENA!I394</f>
        <v>3661</v>
      </c>
      <c r="C27" s="447"/>
      <c r="D27" s="47">
        <f>OCENA!G394</f>
        <v>26</v>
      </c>
      <c r="E27" s="47" t="str">
        <f>OCENA!H394</f>
        <v>FAZONSKI KOS ZA DUKTILNO CEV - STANDARDNI SPOJ</v>
      </c>
      <c r="F27" s="47" t="str">
        <f>OCENA!M394</f>
        <v xml:space="preserve">EU  DN 80                     </v>
      </c>
      <c r="G27" s="447"/>
      <c r="H27" s="47">
        <f>OCENA!V394</f>
        <v>8</v>
      </c>
      <c r="I27" s="47" t="str">
        <f>OCENA!P394</f>
        <v>KOS</v>
      </c>
      <c r="J27" s="64"/>
      <c r="K27" s="96">
        <f t="shared" si="0"/>
        <v>0</v>
      </c>
      <c r="L27" s="47" t="str">
        <f>OCENA!O394</f>
        <v>B</v>
      </c>
    </row>
    <row r="28" spans="1:12" x14ac:dyDescent="0.2">
      <c r="A28" s="47">
        <f>OCENA!A395</f>
        <v>394</v>
      </c>
      <c r="B28" s="47">
        <f>OCENA!I395</f>
        <v>2114</v>
      </c>
      <c r="C28" s="447"/>
      <c r="D28" s="47">
        <f>OCENA!G395</f>
        <v>26</v>
      </c>
      <c r="E28" s="47" t="str">
        <f>OCENA!H395</f>
        <v>FAZONSKI KOS ZA DUKTILNO CEV - STANDARDNI SPOJ</v>
      </c>
      <c r="F28" s="47" t="str">
        <f>OCENA!M395</f>
        <v xml:space="preserve">EU  DN 100                    </v>
      </c>
      <c r="G28" s="447"/>
      <c r="H28" s="47">
        <f>OCENA!V395</f>
        <v>8</v>
      </c>
      <c r="I28" s="47" t="str">
        <f>OCENA!P395</f>
        <v>KOS</v>
      </c>
      <c r="J28" s="64"/>
      <c r="K28" s="96">
        <f t="shared" si="0"/>
        <v>0</v>
      </c>
      <c r="L28" s="47" t="str">
        <f>OCENA!O395</f>
        <v>B</v>
      </c>
    </row>
    <row r="29" spans="1:12" x14ac:dyDescent="0.2">
      <c r="A29" s="47">
        <f>OCENA!A396</f>
        <v>395</v>
      </c>
      <c r="B29" s="47">
        <f>OCENA!I396</f>
        <v>2628</v>
      </c>
      <c r="C29" s="447"/>
      <c r="D29" s="47">
        <f>OCENA!G396</f>
        <v>26</v>
      </c>
      <c r="E29" s="47" t="str">
        <f>OCENA!H396</f>
        <v>FAZONSKI KOS ZA DUKTILNO CEV - STANDARDNI SPOJ</v>
      </c>
      <c r="F29" s="47" t="str">
        <f>OCENA!M396</f>
        <v xml:space="preserve">EU  DN 125                    </v>
      </c>
      <c r="G29" s="447"/>
      <c r="H29" s="47">
        <f>OCENA!V396</f>
        <v>3</v>
      </c>
      <c r="I29" s="47" t="str">
        <f>OCENA!P396</f>
        <v>KOS</v>
      </c>
      <c r="J29" s="64"/>
      <c r="K29" s="96">
        <f t="shared" si="0"/>
        <v>0</v>
      </c>
      <c r="L29" s="47" t="str">
        <f>OCENA!O396</f>
        <v>B</v>
      </c>
    </row>
    <row r="30" spans="1:12" x14ac:dyDescent="0.2">
      <c r="A30" s="47">
        <f>OCENA!A397</f>
        <v>396</v>
      </c>
      <c r="B30" s="47">
        <f>OCENA!I397</f>
        <v>3985</v>
      </c>
      <c r="C30" s="447"/>
      <c r="D30" s="47">
        <f>OCENA!G397</f>
        <v>26</v>
      </c>
      <c r="E30" s="47" t="str">
        <f>OCENA!H397</f>
        <v>FAZONSKI KOS ZA DUKTILNO CEV - STANDARDNI SPOJ</v>
      </c>
      <c r="F30" s="47" t="str">
        <f>OCENA!M397</f>
        <v xml:space="preserve">EU  DN 150                    </v>
      </c>
      <c r="G30" s="447"/>
      <c r="H30" s="47">
        <f>OCENA!V397</f>
        <v>8</v>
      </c>
      <c r="I30" s="47" t="str">
        <f>OCENA!P397</f>
        <v>KOS</v>
      </c>
      <c r="J30" s="64"/>
      <c r="K30" s="96">
        <f t="shared" si="0"/>
        <v>0</v>
      </c>
      <c r="L30" s="47" t="str">
        <f>OCENA!O397</f>
        <v>B</v>
      </c>
    </row>
    <row r="31" spans="1:12" x14ac:dyDescent="0.2">
      <c r="A31" s="47">
        <f>OCENA!A398</f>
        <v>397</v>
      </c>
      <c r="B31" s="47">
        <f>OCENA!I398</f>
        <v>2244</v>
      </c>
      <c r="C31" s="447"/>
      <c r="D31" s="47">
        <f>OCENA!G398</f>
        <v>26</v>
      </c>
      <c r="E31" s="47" t="str">
        <f>OCENA!H398</f>
        <v>FAZONSKI KOS ZA DUKTILNO CEV - STANDARDNI SPOJ</v>
      </c>
      <c r="F31" s="47" t="str">
        <f>OCENA!M398</f>
        <v xml:space="preserve">EU  DN 200                    </v>
      </c>
      <c r="G31" s="447"/>
      <c r="H31" s="47">
        <f>OCENA!V398</f>
        <v>3</v>
      </c>
      <c r="I31" s="47" t="str">
        <f>OCENA!P398</f>
        <v>KOS</v>
      </c>
      <c r="J31" s="64"/>
      <c r="K31" s="96">
        <f t="shared" si="0"/>
        <v>0</v>
      </c>
      <c r="L31" s="47" t="str">
        <f>OCENA!O398</f>
        <v>B</v>
      </c>
    </row>
    <row r="32" spans="1:12" x14ac:dyDescent="0.2">
      <c r="A32" s="47">
        <f>OCENA!A399</f>
        <v>398</v>
      </c>
      <c r="B32" s="47">
        <f>OCENA!I399</f>
        <v>9087</v>
      </c>
      <c r="C32" s="447"/>
      <c r="D32" s="47">
        <f>OCENA!G399</f>
        <v>26</v>
      </c>
      <c r="E32" s="47" t="str">
        <f>OCENA!H399</f>
        <v>FAZONSKI KOS ZA DUKTILNO CEV - STANDARDNI SPOJ</v>
      </c>
      <c r="F32" s="47" t="str">
        <f>OCENA!M399</f>
        <v xml:space="preserve">EU DN 250                    </v>
      </c>
      <c r="G32" s="447"/>
      <c r="H32" s="47">
        <f>OCENA!V399</f>
        <v>3</v>
      </c>
      <c r="I32" s="47" t="str">
        <f>OCENA!P399</f>
        <v>KOS</v>
      </c>
      <c r="J32" s="64"/>
      <c r="K32" s="96">
        <f t="shared" si="0"/>
        <v>0</v>
      </c>
      <c r="L32" s="47" t="str">
        <f>OCENA!O399</f>
        <v>B</v>
      </c>
    </row>
    <row r="33" spans="1:12" x14ac:dyDescent="0.2">
      <c r="A33" s="47">
        <f>OCENA!A400</f>
        <v>399</v>
      </c>
      <c r="B33" s="47">
        <f>OCENA!I400</f>
        <v>9080</v>
      </c>
      <c r="C33" s="447"/>
      <c r="D33" s="47">
        <f>OCENA!G400</f>
        <v>26</v>
      </c>
      <c r="E33" s="47" t="str">
        <f>OCENA!H400</f>
        <v>FAZONSKI KOS ZA DUKTILNO CEV - STANDARDNI SPOJ</v>
      </c>
      <c r="F33" s="47" t="str">
        <f>OCENA!M400</f>
        <v xml:space="preserve">EU DN 300                    </v>
      </c>
      <c r="G33" s="447"/>
      <c r="H33" s="47">
        <f>OCENA!V400</f>
        <v>3</v>
      </c>
      <c r="I33" s="47" t="str">
        <f>OCENA!P400</f>
        <v>KOS</v>
      </c>
      <c r="J33" s="64"/>
      <c r="K33" s="96">
        <f t="shared" si="0"/>
        <v>0</v>
      </c>
      <c r="L33" s="47" t="str">
        <f>OCENA!O400</f>
        <v>B</v>
      </c>
    </row>
    <row r="34" spans="1:12" x14ac:dyDescent="0.2">
      <c r="A34" s="47">
        <f>OCENA!A401</f>
        <v>400</v>
      </c>
      <c r="B34" s="47">
        <f>OCENA!I401</f>
        <v>3364</v>
      </c>
      <c r="C34" s="447"/>
      <c r="D34" s="47">
        <f>OCENA!G401</f>
        <v>26</v>
      </c>
      <c r="E34" s="47" t="str">
        <f>OCENA!H401</f>
        <v>FAZONSKI KOS ZA DUKTILNO CEV - STANDARDNI SPOJ</v>
      </c>
      <c r="F34" s="47" t="str">
        <f>OCENA!M401</f>
        <v>F-KOS DN  80</v>
      </c>
      <c r="G34" s="447"/>
      <c r="H34" s="47">
        <f>OCENA!V401</f>
        <v>5</v>
      </c>
      <c r="I34" s="47" t="str">
        <f>OCENA!P401</f>
        <v>KOS</v>
      </c>
      <c r="J34" s="64"/>
      <c r="K34" s="96">
        <f t="shared" si="0"/>
        <v>0</v>
      </c>
      <c r="L34" s="47" t="str">
        <f>OCENA!O401</f>
        <v>B</v>
      </c>
    </row>
    <row r="35" spans="1:12" x14ac:dyDescent="0.2">
      <c r="A35" s="47">
        <f>OCENA!A402</f>
        <v>401</v>
      </c>
      <c r="B35" s="47">
        <f>OCENA!I402</f>
        <v>2800</v>
      </c>
      <c r="C35" s="447"/>
      <c r="D35" s="47">
        <f>OCENA!G402</f>
        <v>26</v>
      </c>
      <c r="E35" s="47" t="str">
        <f>OCENA!H402</f>
        <v>FAZONSKI KOS ZA DUKTILNO CEV - STANDARDNI SPOJ</v>
      </c>
      <c r="F35" s="47" t="str">
        <f>OCENA!M402</f>
        <v>F-KOS DN 100</v>
      </c>
      <c r="G35" s="447"/>
      <c r="H35" s="47">
        <f>OCENA!V402</f>
        <v>8</v>
      </c>
      <c r="I35" s="47" t="str">
        <f>OCENA!P402</f>
        <v>KOS</v>
      </c>
      <c r="J35" s="64"/>
      <c r="K35" s="96">
        <f t="shared" si="0"/>
        <v>0</v>
      </c>
      <c r="L35" s="47" t="str">
        <f>OCENA!O402</f>
        <v>B</v>
      </c>
    </row>
    <row r="36" spans="1:12" x14ac:dyDescent="0.2">
      <c r="A36" s="47">
        <f>OCENA!A403</f>
        <v>402</v>
      </c>
      <c r="B36" s="47">
        <f>OCENA!I403</f>
        <v>3367</v>
      </c>
      <c r="C36" s="447"/>
      <c r="D36" s="47">
        <f>OCENA!G403</f>
        <v>26</v>
      </c>
      <c r="E36" s="47" t="str">
        <f>OCENA!H403</f>
        <v>FAZONSKI KOS ZA DUKTILNO CEV - STANDARDNI SPOJ</v>
      </c>
      <c r="F36" s="47" t="str">
        <f>OCENA!M403</f>
        <v>F-KOS DN 125</v>
      </c>
      <c r="G36" s="447"/>
      <c r="H36" s="47">
        <f>OCENA!V403</f>
        <v>3</v>
      </c>
      <c r="I36" s="47" t="str">
        <f>OCENA!P403</f>
        <v>KOS</v>
      </c>
      <c r="J36" s="64"/>
      <c r="K36" s="96">
        <f t="shared" si="0"/>
        <v>0</v>
      </c>
      <c r="L36" s="47" t="str">
        <f>OCENA!O403</f>
        <v>B</v>
      </c>
    </row>
    <row r="37" spans="1:12" x14ac:dyDescent="0.2">
      <c r="A37" s="47">
        <f>OCENA!A404</f>
        <v>403</v>
      </c>
      <c r="B37" s="47">
        <f>OCENA!I404</f>
        <v>2943</v>
      </c>
      <c r="C37" s="447"/>
      <c r="D37" s="47">
        <f>OCENA!G404</f>
        <v>26</v>
      </c>
      <c r="E37" s="47" t="str">
        <f>OCENA!H404</f>
        <v>FAZONSKI KOS ZA DUKTILNO CEV - STANDARDNI SPOJ</v>
      </c>
      <c r="F37" s="47" t="str">
        <f>OCENA!M404</f>
        <v>F-KOS DN 150</v>
      </c>
      <c r="G37" s="447"/>
      <c r="H37" s="47">
        <f>OCENA!V404</f>
        <v>8</v>
      </c>
      <c r="I37" s="47" t="str">
        <f>OCENA!P404</f>
        <v>KOS</v>
      </c>
      <c r="J37" s="64"/>
      <c r="K37" s="96">
        <f t="shared" si="0"/>
        <v>0</v>
      </c>
      <c r="L37" s="47" t="str">
        <f>OCENA!O404</f>
        <v>B</v>
      </c>
    </row>
    <row r="38" spans="1:12" x14ac:dyDescent="0.2">
      <c r="A38" s="47">
        <f>OCENA!A405</f>
        <v>404</v>
      </c>
      <c r="B38" s="47">
        <f>OCENA!I405</f>
        <v>3370</v>
      </c>
      <c r="C38" s="447"/>
      <c r="D38" s="47">
        <f>OCENA!G405</f>
        <v>26</v>
      </c>
      <c r="E38" s="47" t="str">
        <f>OCENA!H405</f>
        <v>FAZONSKI KOS ZA DUKTILNO CEV - STANDARDNI SPOJ</v>
      </c>
      <c r="F38" s="47" t="str">
        <f>OCENA!M405</f>
        <v>F-KOS DN 200</v>
      </c>
      <c r="G38" s="447"/>
      <c r="H38" s="47">
        <f>OCENA!V405</f>
        <v>5</v>
      </c>
      <c r="I38" s="47" t="str">
        <f>OCENA!P405</f>
        <v>KOS</v>
      </c>
      <c r="J38" s="64"/>
      <c r="K38" s="96">
        <f t="shared" si="0"/>
        <v>0</v>
      </c>
      <c r="L38" s="47" t="str">
        <f>OCENA!O405</f>
        <v>B</v>
      </c>
    </row>
    <row r="39" spans="1:12" x14ac:dyDescent="0.2">
      <c r="A39" s="47">
        <f>OCENA!A406</f>
        <v>405</v>
      </c>
      <c r="B39" s="47">
        <f>OCENA!I406</f>
        <v>9117</v>
      </c>
      <c r="C39" s="447"/>
      <c r="D39" s="47">
        <f>OCENA!G406</f>
        <v>26</v>
      </c>
      <c r="E39" s="47" t="str">
        <f>OCENA!H406</f>
        <v>FAZONSKI KOS ZA DUKTILNO CEV - STANDARDNI SPOJ</v>
      </c>
      <c r="F39" s="47" t="str">
        <f>OCENA!M406</f>
        <v xml:space="preserve">F-KOS DN 300                     </v>
      </c>
      <c r="G39" s="447"/>
      <c r="H39" s="47">
        <f>OCENA!V406</f>
        <v>3</v>
      </c>
      <c r="I39" s="47" t="str">
        <f>OCENA!P406</f>
        <v>KOS</v>
      </c>
      <c r="J39" s="64"/>
      <c r="K39" s="96">
        <f t="shared" si="0"/>
        <v>0</v>
      </c>
      <c r="L39" s="47" t="str">
        <f>OCENA!O406</f>
        <v>B</v>
      </c>
    </row>
    <row r="40" spans="1:12" x14ac:dyDescent="0.2">
      <c r="A40" s="47">
        <f>OCENA!A407</f>
        <v>406</v>
      </c>
      <c r="B40" s="47">
        <f>OCENA!I407</f>
        <v>2619</v>
      </c>
      <c r="C40" s="447"/>
      <c r="D40" s="47">
        <f>OCENA!G407</f>
        <v>26</v>
      </c>
      <c r="E40" s="47" t="str">
        <f>OCENA!H407</f>
        <v>FAZONSKI KOS ZA DUKTILNO CEV - STANDARDNI SPOJ</v>
      </c>
      <c r="F40" s="47" t="str">
        <f>OCENA!M407</f>
        <v xml:space="preserve">MMK  DN 100/11                </v>
      </c>
      <c r="G40" s="447"/>
      <c r="H40" s="47">
        <f>OCENA!V407</f>
        <v>8</v>
      </c>
      <c r="I40" s="47" t="str">
        <f>OCENA!P407</f>
        <v>KOS</v>
      </c>
      <c r="J40" s="64"/>
      <c r="K40" s="96">
        <f t="shared" si="0"/>
        <v>0</v>
      </c>
      <c r="L40" s="47" t="str">
        <f>OCENA!O407</f>
        <v>B</v>
      </c>
    </row>
    <row r="41" spans="1:12" x14ac:dyDescent="0.2">
      <c r="A41" s="47">
        <f>OCENA!A408</f>
        <v>407</v>
      </c>
      <c r="B41" s="47">
        <f>OCENA!I408</f>
        <v>3929</v>
      </c>
      <c r="C41" s="447"/>
      <c r="D41" s="47">
        <f>OCENA!G408</f>
        <v>26</v>
      </c>
      <c r="E41" s="47" t="str">
        <f>OCENA!H408</f>
        <v>FAZONSKI KOS ZA DUKTILNO CEV - STANDARDNI SPOJ</v>
      </c>
      <c r="F41" s="47" t="str">
        <f>OCENA!M408</f>
        <v xml:space="preserve">MMK  DN 100/22                </v>
      </c>
      <c r="G41" s="447"/>
      <c r="H41" s="47">
        <f>OCENA!V408</f>
        <v>8</v>
      </c>
      <c r="I41" s="47" t="str">
        <f>OCENA!P408</f>
        <v>KOS</v>
      </c>
      <c r="J41" s="64"/>
      <c r="K41" s="96">
        <f t="shared" ref="K41:K72" si="1">H41*J41</f>
        <v>0</v>
      </c>
      <c r="L41" s="47" t="str">
        <f>OCENA!O408</f>
        <v>B</v>
      </c>
    </row>
    <row r="42" spans="1:12" x14ac:dyDescent="0.2">
      <c r="A42" s="47">
        <f>OCENA!A409</f>
        <v>408</v>
      </c>
      <c r="B42" s="47">
        <f>OCENA!I409</f>
        <v>3975</v>
      </c>
      <c r="C42" s="447"/>
      <c r="D42" s="47">
        <f>OCENA!G409</f>
        <v>26</v>
      </c>
      <c r="E42" s="47" t="str">
        <f>OCENA!H409</f>
        <v>FAZONSKI KOS ZA DUKTILNO CEV - STANDARDNI SPOJ</v>
      </c>
      <c r="F42" s="47" t="str">
        <f>OCENA!M409</f>
        <v xml:space="preserve">MMK  DN 100/45                </v>
      </c>
      <c r="G42" s="447"/>
      <c r="H42" s="47">
        <f>OCENA!V409</f>
        <v>8</v>
      </c>
      <c r="I42" s="47" t="str">
        <f>OCENA!P409</f>
        <v>KOS</v>
      </c>
      <c r="J42" s="64"/>
      <c r="K42" s="96">
        <f t="shared" si="1"/>
        <v>0</v>
      </c>
      <c r="L42" s="47" t="str">
        <f>OCENA!O409</f>
        <v>B</v>
      </c>
    </row>
    <row r="43" spans="1:12" x14ac:dyDescent="0.2">
      <c r="A43" s="47">
        <f>OCENA!A410</f>
        <v>409</v>
      </c>
      <c r="B43" s="47">
        <f>OCENA!I410</f>
        <v>4011</v>
      </c>
      <c r="C43" s="447"/>
      <c r="D43" s="47">
        <f>OCENA!G410</f>
        <v>26</v>
      </c>
      <c r="E43" s="47" t="str">
        <f>OCENA!H410</f>
        <v>FAZONSKI KOS ZA DUKTILNO CEV - STANDARDNI SPOJ</v>
      </c>
      <c r="F43" s="47" t="str">
        <f>OCENA!M410</f>
        <v xml:space="preserve">MMK  DN 100/90*               </v>
      </c>
      <c r="G43" s="447"/>
      <c r="H43" s="47">
        <f>OCENA!V410</f>
        <v>8</v>
      </c>
      <c r="I43" s="47" t="str">
        <f>OCENA!P410</f>
        <v>KOS</v>
      </c>
      <c r="J43" s="64"/>
      <c r="K43" s="96">
        <f t="shared" si="1"/>
        <v>0</v>
      </c>
      <c r="L43" s="47" t="str">
        <f>OCENA!O410</f>
        <v>B</v>
      </c>
    </row>
    <row r="44" spans="1:12" x14ac:dyDescent="0.2">
      <c r="A44" s="47">
        <f>OCENA!A411</f>
        <v>410</v>
      </c>
      <c r="B44" s="47">
        <f>OCENA!I411</f>
        <v>3923</v>
      </c>
      <c r="C44" s="447"/>
      <c r="D44" s="47">
        <f>OCENA!G411</f>
        <v>26</v>
      </c>
      <c r="E44" s="47" t="str">
        <f>OCENA!H411</f>
        <v>FAZONSKI KOS ZA DUKTILNO CEV - STANDARDNI SPOJ</v>
      </c>
      <c r="F44" s="47" t="str">
        <f>OCENA!M411</f>
        <v xml:space="preserve">MMK  DN 125/11*               </v>
      </c>
      <c r="G44" s="447"/>
      <c r="H44" s="47">
        <f>OCENA!V411</f>
        <v>3</v>
      </c>
      <c r="I44" s="47" t="str">
        <f>OCENA!P411</f>
        <v>KOS</v>
      </c>
      <c r="J44" s="64"/>
      <c r="K44" s="96">
        <f t="shared" si="1"/>
        <v>0</v>
      </c>
      <c r="L44" s="47" t="str">
        <f>OCENA!O411</f>
        <v>B</v>
      </c>
    </row>
    <row r="45" spans="1:12" x14ac:dyDescent="0.2">
      <c r="A45" s="47">
        <f>OCENA!A412</f>
        <v>411</v>
      </c>
      <c r="B45" s="47">
        <f>OCENA!I412</f>
        <v>3957</v>
      </c>
      <c r="C45" s="447"/>
      <c r="D45" s="47">
        <f>OCENA!G412</f>
        <v>26</v>
      </c>
      <c r="E45" s="47" t="str">
        <f>OCENA!H412</f>
        <v>FAZONSKI KOS ZA DUKTILNO CEV - STANDARDNI SPOJ</v>
      </c>
      <c r="F45" s="47" t="str">
        <f>OCENA!M412</f>
        <v xml:space="preserve">MMK  DN 125/22*               </v>
      </c>
      <c r="G45" s="447"/>
      <c r="H45" s="47">
        <f>OCENA!V412</f>
        <v>3</v>
      </c>
      <c r="I45" s="47" t="str">
        <f>OCENA!P412</f>
        <v>KOS</v>
      </c>
      <c r="J45" s="64"/>
      <c r="K45" s="96">
        <f t="shared" si="1"/>
        <v>0</v>
      </c>
      <c r="L45" s="47" t="str">
        <f>OCENA!O412</f>
        <v>B</v>
      </c>
    </row>
    <row r="46" spans="1:12" x14ac:dyDescent="0.2">
      <c r="A46" s="47">
        <f>OCENA!A413</f>
        <v>412</v>
      </c>
      <c r="B46" s="47">
        <f>OCENA!I413</f>
        <v>2109</v>
      </c>
      <c r="C46" s="447"/>
      <c r="D46" s="47">
        <f>OCENA!G413</f>
        <v>26</v>
      </c>
      <c r="E46" s="47" t="str">
        <f>OCENA!H413</f>
        <v>FAZONSKI KOS ZA DUKTILNO CEV - STANDARDNI SPOJ</v>
      </c>
      <c r="F46" s="47" t="str">
        <f>OCENA!M413</f>
        <v xml:space="preserve">MMK  DN 125/45*               </v>
      </c>
      <c r="G46" s="447"/>
      <c r="H46" s="47">
        <f>OCENA!V413</f>
        <v>3</v>
      </c>
      <c r="I46" s="47" t="str">
        <f>OCENA!P413</f>
        <v>KOS</v>
      </c>
      <c r="J46" s="64"/>
      <c r="K46" s="96">
        <f t="shared" si="1"/>
        <v>0</v>
      </c>
      <c r="L46" s="47" t="str">
        <f>OCENA!O413</f>
        <v>B</v>
      </c>
    </row>
    <row r="47" spans="1:12" x14ac:dyDescent="0.2">
      <c r="A47" s="47">
        <f>OCENA!A414</f>
        <v>413</v>
      </c>
      <c r="B47" s="47">
        <f>OCENA!I414</f>
        <v>4000</v>
      </c>
      <c r="C47" s="447"/>
      <c r="D47" s="47">
        <f>OCENA!G414</f>
        <v>26</v>
      </c>
      <c r="E47" s="47" t="str">
        <f>OCENA!H414</f>
        <v>FAZONSKI KOS ZA DUKTILNO CEV - STANDARDNI SPOJ</v>
      </c>
      <c r="F47" s="47" t="str">
        <f>OCENA!M414</f>
        <v xml:space="preserve">MMK  DN 150/11*               </v>
      </c>
      <c r="G47" s="447"/>
      <c r="H47" s="47">
        <f>OCENA!V414</f>
        <v>10</v>
      </c>
      <c r="I47" s="47" t="str">
        <f>OCENA!P414</f>
        <v>KOS</v>
      </c>
      <c r="J47" s="64"/>
      <c r="K47" s="96">
        <f t="shared" si="1"/>
        <v>0</v>
      </c>
      <c r="L47" s="47" t="str">
        <f>OCENA!O414</f>
        <v>B</v>
      </c>
    </row>
    <row r="48" spans="1:12" x14ac:dyDescent="0.2">
      <c r="A48" s="47">
        <f>OCENA!A415</f>
        <v>414</v>
      </c>
      <c r="B48" s="47">
        <f>OCENA!I415</f>
        <v>4009</v>
      </c>
      <c r="C48" s="447"/>
      <c r="D48" s="47">
        <f>OCENA!G415</f>
        <v>26</v>
      </c>
      <c r="E48" s="47" t="str">
        <f>OCENA!H415</f>
        <v>FAZONSKI KOS ZA DUKTILNO CEV - STANDARDNI SPOJ</v>
      </c>
      <c r="F48" s="47" t="str">
        <f>OCENA!M415</f>
        <v xml:space="preserve">MMK  DN 150/22*               </v>
      </c>
      <c r="G48" s="447"/>
      <c r="H48" s="47">
        <f>OCENA!V415</f>
        <v>5</v>
      </c>
      <c r="I48" s="47" t="str">
        <f>OCENA!P415</f>
        <v>KOS</v>
      </c>
      <c r="J48" s="64"/>
      <c r="K48" s="96">
        <f t="shared" si="1"/>
        <v>0</v>
      </c>
      <c r="L48" s="47" t="str">
        <f>OCENA!O415</f>
        <v>B</v>
      </c>
    </row>
    <row r="49" spans="1:12" x14ac:dyDescent="0.2">
      <c r="A49" s="47">
        <f>OCENA!A416</f>
        <v>415</v>
      </c>
      <c r="B49" s="47">
        <f>OCENA!I416</f>
        <v>3988</v>
      </c>
      <c r="C49" s="447"/>
      <c r="D49" s="47">
        <f>OCENA!G416</f>
        <v>26</v>
      </c>
      <c r="E49" s="47" t="str">
        <f>OCENA!H416</f>
        <v>FAZONSKI KOS ZA DUKTILNO CEV - STANDARDNI SPOJ</v>
      </c>
      <c r="F49" s="47" t="str">
        <f>OCENA!M416</f>
        <v xml:space="preserve">MMK  DN 150/45*               </v>
      </c>
      <c r="G49" s="447"/>
      <c r="H49" s="47">
        <f>OCENA!V416</f>
        <v>13</v>
      </c>
      <c r="I49" s="47" t="str">
        <f>OCENA!P416</f>
        <v>KOS</v>
      </c>
      <c r="J49" s="64"/>
      <c r="K49" s="96">
        <f t="shared" si="1"/>
        <v>0</v>
      </c>
      <c r="L49" s="47" t="str">
        <f>OCENA!O416</f>
        <v>B</v>
      </c>
    </row>
    <row r="50" spans="1:12" x14ac:dyDescent="0.2">
      <c r="A50" s="47">
        <f>OCENA!A417</f>
        <v>416</v>
      </c>
      <c r="B50" s="47">
        <f>OCENA!I417</f>
        <v>4008</v>
      </c>
      <c r="C50" s="447"/>
      <c r="D50" s="47">
        <f>OCENA!G417</f>
        <v>26</v>
      </c>
      <c r="E50" s="47" t="str">
        <f>OCENA!H417</f>
        <v>FAZONSKI KOS ZA DUKTILNO CEV - STANDARDNI SPOJ</v>
      </c>
      <c r="F50" s="47" t="str">
        <f>OCENA!M417</f>
        <v xml:space="preserve">MMK  DN 150/90*               </v>
      </c>
      <c r="G50" s="447"/>
      <c r="H50" s="47">
        <f>OCENA!V417</f>
        <v>8</v>
      </c>
      <c r="I50" s="47" t="str">
        <f>OCENA!P417</f>
        <v>KOS</v>
      </c>
      <c r="J50" s="64"/>
      <c r="K50" s="96">
        <f t="shared" si="1"/>
        <v>0</v>
      </c>
      <c r="L50" s="47" t="str">
        <f>OCENA!O417</f>
        <v>B</v>
      </c>
    </row>
    <row r="51" spans="1:12" x14ac:dyDescent="0.2">
      <c r="A51" s="47">
        <f>OCENA!A418</f>
        <v>417</v>
      </c>
      <c r="B51" s="47">
        <f>OCENA!I418</f>
        <v>3989</v>
      </c>
      <c r="C51" s="447"/>
      <c r="D51" s="47">
        <f>OCENA!G418</f>
        <v>26</v>
      </c>
      <c r="E51" s="47" t="str">
        <f>OCENA!H418</f>
        <v>FAZONSKI KOS ZA DUKTILNO CEV - STANDARDNI SPOJ</v>
      </c>
      <c r="F51" s="47" t="str">
        <f>OCENA!M418</f>
        <v xml:space="preserve">MMK  DN 200/11*               </v>
      </c>
      <c r="G51" s="447"/>
      <c r="H51" s="47">
        <f>OCENA!V418</f>
        <v>3</v>
      </c>
      <c r="I51" s="47" t="str">
        <f>OCENA!P418</f>
        <v>KOS</v>
      </c>
      <c r="J51" s="64"/>
      <c r="K51" s="96">
        <f t="shared" si="1"/>
        <v>0</v>
      </c>
      <c r="L51" s="47" t="str">
        <f>OCENA!O418</f>
        <v>B</v>
      </c>
    </row>
    <row r="52" spans="1:12" x14ac:dyDescent="0.2">
      <c r="A52" s="47">
        <f>OCENA!A419</f>
        <v>418</v>
      </c>
      <c r="B52" s="47">
        <f>OCENA!I419</f>
        <v>3990</v>
      </c>
      <c r="C52" s="447"/>
      <c r="D52" s="47">
        <f>OCENA!G419</f>
        <v>26</v>
      </c>
      <c r="E52" s="47" t="str">
        <f>OCENA!H419</f>
        <v>FAZONSKI KOS ZA DUKTILNO CEV - STANDARDNI SPOJ</v>
      </c>
      <c r="F52" s="47" t="str">
        <f>OCENA!M419</f>
        <v xml:space="preserve">MMK  DN 200/22*               </v>
      </c>
      <c r="G52" s="447"/>
      <c r="H52" s="47">
        <f>OCENA!V419</f>
        <v>5</v>
      </c>
      <c r="I52" s="47" t="str">
        <f>OCENA!P419</f>
        <v>KOS</v>
      </c>
      <c r="J52" s="64"/>
      <c r="K52" s="96">
        <f t="shared" si="1"/>
        <v>0</v>
      </c>
      <c r="L52" s="47" t="str">
        <f>OCENA!O419</f>
        <v>B</v>
      </c>
    </row>
    <row r="53" spans="1:12" x14ac:dyDescent="0.2">
      <c r="A53" s="47">
        <f>OCENA!A420</f>
        <v>419</v>
      </c>
      <c r="B53" s="47">
        <f>OCENA!I420</f>
        <v>3992</v>
      </c>
      <c r="C53" s="447"/>
      <c r="D53" s="47">
        <f>OCENA!G420</f>
        <v>26</v>
      </c>
      <c r="E53" s="47" t="str">
        <f>OCENA!H420</f>
        <v>FAZONSKI KOS ZA DUKTILNO CEV - STANDARDNI SPOJ</v>
      </c>
      <c r="F53" s="47" t="str">
        <f>OCENA!M420</f>
        <v xml:space="preserve">MMK  DN 200/45*               </v>
      </c>
      <c r="G53" s="447"/>
      <c r="H53" s="47">
        <f>OCENA!V420</f>
        <v>8</v>
      </c>
      <c r="I53" s="47" t="str">
        <f>OCENA!P420</f>
        <v>KOS</v>
      </c>
      <c r="J53" s="64"/>
      <c r="K53" s="96">
        <f t="shared" si="1"/>
        <v>0</v>
      </c>
      <c r="L53" s="47" t="str">
        <f>OCENA!O420</f>
        <v>B</v>
      </c>
    </row>
    <row r="54" spans="1:12" x14ac:dyDescent="0.2">
      <c r="A54" s="47">
        <f>OCENA!A421</f>
        <v>420</v>
      </c>
      <c r="B54" s="47">
        <f>OCENA!I421</f>
        <v>9746</v>
      </c>
      <c r="C54" s="447"/>
      <c r="D54" s="47">
        <f>OCENA!G421</f>
        <v>26</v>
      </c>
      <c r="E54" s="47" t="str">
        <f>OCENA!H421</f>
        <v>FAZONSKI KOS ZA DUKTILNO CEV - STANDARDNI SPOJ</v>
      </c>
      <c r="F54" s="47" t="str">
        <f>OCENA!M421</f>
        <v xml:space="preserve">MMK DN 250/11*                </v>
      </c>
      <c r="G54" s="447"/>
      <c r="H54" s="47">
        <f>OCENA!V421</f>
        <v>5</v>
      </c>
      <c r="I54" s="47" t="str">
        <f>OCENA!P421</f>
        <v>KOS</v>
      </c>
      <c r="J54" s="64"/>
      <c r="K54" s="96">
        <f t="shared" si="1"/>
        <v>0</v>
      </c>
      <c r="L54" s="47" t="str">
        <f>OCENA!O421</f>
        <v>B</v>
      </c>
    </row>
    <row r="55" spans="1:12" x14ac:dyDescent="0.2">
      <c r="A55" s="47">
        <f>OCENA!A422</f>
        <v>421</v>
      </c>
      <c r="B55" s="47">
        <f>OCENA!I422</f>
        <v>9747</v>
      </c>
      <c r="C55" s="447"/>
      <c r="D55" s="47">
        <f>OCENA!G422</f>
        <v>26</v>
      </c>
      <c r="E55" s="47" t="str">
        <f>OCENA!H422</f>
        <v>FAZONSKI KOS ZA DUKTILNO CEV - STANDARDNI SPOJ</v>
      </c>
      <c r="F55" s="47" t="str">
        <f>OCENA!M422</f>
        <v xml:space="preserve">MMK DN 250/22*        </v>
      </c>
      <c r="G55" s="447"/>
      <c r="H55" s="47">
        <f>OCENA!V422</f>
        <v>5</v>
      </c>
      <c r="I55" s="47" t="str">
        <f>OCENA!P422</f>
        <v>KOS</v>
      </c>
      <c r="J55" s="64"/>
      <c r="K55" s="96">
        <f t="shared" si="1"/>
        <v>0</v>
      </c>
      <c r="L55" s="47" t="str">
        <f>OCENA!O422</f>
        <v>B</v>
      </c>
    </row>
    <row r="56" spans="1:12" x14ac:dyDescent="0.2">
      <c r="A56" s="47">
        <f>OCENA!A423</f>
        <v>422</v>
      </c>
      <c r="B56" s="47">
        <f>OCENA!I423</f>
        <v>9748</v>
      </c>
      <c r="C56" s="447"/>
      <c r="D56" s="47">
        <f>OCENA!G423</f>
        <v>26</v>
      </c>
      <c r="E56" s="47" t="str">
        <f>OCENA!H423</f>
        <v>FAZONSKI KOS ZA DUKTILNO CEV - STANDARDNI SPOJ</v>
      </c>
      <c r="F56" s="47" t="str">
        <f>OCENA!M423</f>
        <v xml:space="preserve">MMK DN 250/45*        </v>
      </c>
      <c r="G56" s="447"/>
      <c r="H56" s="47">
        <f>OCENA!V423</f>
        <v>5</v>
      </c>
      <c r="I56" s="47" t="str">
        <f>OCENA!P423</f>
        <v>KOS</v>
      </c>
      <c r="J56" s="64"/>
      <c r="K56" s="96">
        <f t="shared" si="1"/>
        <v>0</v>
      </c>
      <c r="L56" s="47" t="str">
        <f>OCENA!O423</f>
        <v>B</v>
      </c>
    </row>
    <row r="57" spans="1:12" x14ac:dyDescent="0.2">
      <c r="A57" s="47">
        <f>OCENA!A424</f>
        <v>423</v>
      </c>
      <c r="B57" s="47">
        <f>OCENA!I424</f>
        <v>9749</v>
      </c>
      <c r="C57" s="447"/>
      <c r="D57" s="47">
        <f>OCENA!G424</f>
        <v>26</v>
      </c>
      <c r="E57" s="47" t="str">
        <f>OCENA!H424</f>
        <v>FAZONSKI KOS ZA DUKTILNO CEV - STANDARDNI SPOJ</v>
      </c>
      <c r="F57" s="47" t="str">
        <f>OCENA!M424</f>
        <v xml:space="preserve">MMK DN 250/90*        </v>
      </c>
      <c r="G57" s="447"/>
      <c r="H57" s="47">
        <f>OCENA!V424</f>
        <v>5</v>
      </c>
      <c r="I57" s="47" t="str">
        <f>OCENA!P424</f>
        <v>KOS</v>
      </c>
      <c r="J57" s="64"/>
      <c r="K57" s="96">
        <f t="shared" si="1"/>
        <v>0</v>
      </c>
      <c r="L57" s="47" t="str">
        <f>OCENA!O424</f>
        <v>B</v>
      </c>
    </row>
    <row r="58" spans="1:12" x14ac:dyDescent="0.2">
      <c r="A58" s="47">
        <f>OCENA!A425</f>
        <v>424</v>
      </c>
      <c r="B58" s="47">
        <f>OCENA!I425</f>
        <v>9081</v>
      </c>
      <c r="C58" s="447"/>
      <c r="D58" s="47">
        <f>OCENA!G425</f>
        <v>26</v>
      </c>
      <c r="E58" s="47" t="str">
        <f>OCENA!H425</f>
        <v>FAZONSKI KOS ZA DUKTILNO CEV - STANDARDNI SPOJ</v>
      </c>
      <c r="F58" s="47" t="str">
        <f>OCENA!M425</f>
        <v xml:space="preserve">MMK DN 300/11*                </v>
      </c>
      <c r="G58" s="447"/>
      <c r="H58" s="47">
        <f>OCENA!V425</f>
        <v>5</v>
      </c>
      <c r="I58" s="47" t="str">
        <f>OCENA!P425</f>
        <v>KOS</v>
      </c>
      <c r="J58" s="64"/>
      <c r="K58" s="96">
        <f t="shared" si="1"/>
        <v>0</v>
      </c>
      <c r="L58" s="47" t="str">
        <f>OCENA!O425</f>
        <v>B</v>
      </c>
    </row>
    <row r="59" spans="1:12" x14ac:dyDescent="0.2">
      <c r="A59" s="47">
        <f>OCENA!A426</f>
        <v>425</v>
      </c>
      <c r="B59" s="47">
        <f>OCENA!I426</f>
        <v>9329</v>
      </c>
      <c r="C59" s="447"/>
      <c r="D59" s="47">
        <f>OCENA!G426</f>
        <v>26</v>
      </c>
      <c r="E59" s="47" t="str">
        <f>OCENA!H426</f>
        <v>FAZONSKI KOS ZA DUKTILNO CEV - STANDARDNI SPOJ</v>
      </c>
      <c r="F59" s="47" t="str">
        <f>OCENA!M426</f>
        <v>MMK DN 300/22*</v>
      </c>
      <c r="G59" s="447"/>
      <c r="H59" s="47">
        <f>OCENA!V426</f>
        <v>5</v>
      </c>
      <c r="I59" s="47" t="str">
        <f>OCENA!P426</f>
        <v>KOS</v>
      </c>
      <c r="J59" s="64"/>
      <c r="K59" s="96">
        <f t="shared" si="1"/>
        <v>0</v>
      </c>
      <c r="L59" s="47" t="str">
        <f>OCENA!O426</f>
        <v>B</v>
      </c>
    </row>
    <row r="60" spans="1:12" x14ac:dyDescent="0.2">
      <c r="A60" s="47">
        <f>OCENA!A427</f>
        <v>426</v>
      </c>
      <c r="B60" s="47">
        <f>OCENA!I427</f>
        <v>9119</v>
      </c>
      <c r="C60" s="447"/>
      <c r="D60" s="47">
        <f>OCENA!G427</f>
        <v>26</v>
      </c>
      <c r="E60" s="47" t="str">
        <f>OCENA!H427</f>
        <v>FAZONSKI KOS ZA DUKTILNO CEV - STANDARDNI SPOJ</v>
      </c>
      <c r="F60" s="47" t="str">
        <f>OCENA!M427</f>
        <v xml:space="preserve">MMK DN 300/30*                </v>
      </c>
      <c r="G60" s="447"/>
      <c r="H60" s="47">
        <f>OCENA!V427</f>
        <v>5</v>
      </c>
      <c r="I60" s="47" t="str">
        <f>OCENA!P427</f>
        <v>KOS</v>
      </c>
      <c r="J60" s="64"/>
      <c r="K60" s="96">
        <f t="shared" si="1"/>
        <v>0</v>
      </c>
      <c r="L60" s="47" t="str">
        <f>OCENA!O427</f>
        <v>B</v>
      </c>
    </row>
    <row r="61" spans="1:12" x14ac:dyDescent="0.2">
      <c r="A61" s="47">
        <f>OCENA!A428</f>
        <v>427</v>
      </c>
      <c r="B61" s="47">
        <f>OCENA!I428</f>
        <v>9120</v>
      </c>
      <c r="C61" s="447"/>
      <c r="D61" s="47">
        <f>OCENA!G428</f>
        <v>26</v>
      </c>
      <c r="E61" s="47" t="str">
        <f>OCENA!H428</f>
        <v>FAZONSKI KOS ZA DUKTILNO CEV - STANDARDNI SPOJ</v>
      </c>
      <c r="F61" s="47" t="str">
        <f>OCENA!M428</f>
        <v xml:space="preserve">MMK DN 300/45*               </v>
      </c>
      <c r="G61" s="447"/>
      <c r="H61" s="47">
        <f>OCENA!V428</f>
        <v>5</v>
      </c>
      <c r="I61" s="47" t="str">
        <f>OCENA!P428</f>
        <v>KOS</v>
      </c>
      <c r="J61" s="64"/>
      <c r="K61" s="96">
        <f t="shared" si="1"/>
        <v>0</v>
      </c>
      <c r="L61" s="47" t="str">
        <f>OCENA!O428</f>
        <v>B</v>
      </c>
    </row>
    <row r="62" spans="1:12" x14ac:dyDescent="0.2">
      <c r="A62" s="47">
        <f>OCENA!A429</f>
        <v>428</v>
      </c>
      <c r="B62" s="47">
        <f>OCENA!I429</f>
        <v>9137</v>
      </c>
      <c r="C62" s="447"/>
      <c r="D62" s="47">
        <f>OCENA!G429</f>
        <v>26</v>
      </c>
      <c r="E62" s="47" t="str">
        <f>OCENA!H429</f>
        <v>FAZONSKI KOS ZA DUKTILNO CEV - STANDARDNI SPOJ</v>
      </c>
      <c r="F62" s="47" t="str">
        <f>OCENA!M429</f>
        <v xml:space="preserve">MMK DN 400/11*                </v>
      </c>
      <c r="G62" s="447"/>
      <c r="H62" s="47">
        <f>OCENA!V429</f>
        <v>5</v>
      </c>
      <c r="I62" s="47" t="str">
        <f>OCENA!P429</f>
        <v>KOS</v>
      </c>
      <c r="J62" s="64"/>
      <c r="K62" s="96">
        <f t="shared" si="1"/>
        <v>0</v>
      </c>
      <c r="L62" s="47" t="str">
        <f>OCENA!O429</f>
        <v>B</v>
      </c>
    </row>
    <row r="63" spans="1:12" x14ac:dyDescent="0.2">
      <c r="A63" s="47">
        <f>OCENA!A430</f>
        <v>429</v>
      </c>
      <c r="B63" s="47">
        <f>OCENA!I430</f>
        <v>9136</v>
      </c>
      <c r="C63" s="447"/>
      <c r="D63" s="47">
        <f>OCENA!G430</f>
        <v>26</v>
      </c>
      <c r="E63" s="47" t="str">
        <f>OCENA!H430</f>
        <v>FAZONSKI KOS ZA DUKTILNO CEV - STANDARDNI SPOJ</v>
      </c>
      <c r="F63" s="47" t="str">
        <f>OCENA!M430</f>
        <v xml:space="preserve">MMK DN 400/22*               </v>
      </c>
      <c r="G63" s="447"/>
      <c r="H63" s="47">
        <f>OCENA!V430</f>
        <v>5</v>
      </c>
      <c r="I63" s="47" t="str">
        <f>OCENA!P430</f>
        <v>KOS</v>
      </c>
      <c r="J63" s="64"/>
      <c r="K63" s="96">
        <f t="shared" si="1"/>
        <v>0</v>
      </c>
      <c r="L63" s="47" t="str">
        <f>OCENA!O430</f>
        <v>B</v>
      </c>
    </row>
    <row r="64" spans="1:12" x14ac:dyDescent="0.2">
      <c r="A64" s="47">
        <f>OCENA!A431</f>
        <v>430</v>
      </c>
      <c r="B64" s="47">
        <f>OCENA!I431</f>
        <v>9135</v>
      </c>
      <c r="C64" s="447"/>
      <c r="D64" s="47">
        <f>OCENA!G431</f>
        <v>26</v>
      </c>
      <c r="E64" s="47" t="str">
        <f>OCENA!H431</f>
        <v>FAZONSKI KOS ZA DUKTILNO CEV - STANDARDNI SPOJ</v>
      </c>
      <c r="F64" s="47" t="str">
        <f>OCENA!M431</f>
        <v xml:space="preserve">MMK DN 400/30*           </v>
      </c>
      <c r="G64" s="447"/>
      <c r="H64" s="47">
        <f>OCENA!V431</f>
        <v>5</v>
      </c>
      <c r="I64" s="47" t="str">
        <f>OCENA!P431</f>
        <v>KOS</v>
      </c>
      <c r="J64" s="64"/>
      <c r="K64" s="96">
        <f t="shared" si="1"/>
        <v>0</v>
      </c>
      <c r="L64" s="47" t="str">
        <f>OCENA!O431</f>
        <v>B</v>
      </c>
    </row>
    <row r="65" spans="1:12" x14ac:dyDescent="0.2">
      <c r="A65" s="47">
        <f>OCENA!A432</f>
        <v>431</v>
      </c>
      <c r="B65" s="47">
        <f>OCENA!I432</f>
        <v>9134</v>
      </c>
      <c r="C65" s="447"/>
      <c r="D65" s="47">
        <f>OCENA!G432</f>
        <v>26</v>
      </c>
      <c r="E65" s="47" t="str">
        <f>OCENA!H432</f>
        <v>FAZONSKI KOS ZA DUKTILNO CEV - STANDARDNI SPOJ</v>
      </c>
      <c r="F65" s="47" t="str">
        <f>OCENA!M432</f>
        <v xml:space="preserve">MMK DN 400/45*                </v>
      </c>
      <c r="G65" s="447"/>
      <c r="H65" s="47">
        <f>OCENA!V432</f>
        <v>5</v>
      </c>
      <c r="I65" s="47" t="str">
        <f>OCENA!P432</f>
        <v>KOS</v>
      </c>
      <c r="J65" s="64"/>
      <c r="K65" s="96">
        <f t="shared" si="1"/>
        <v>0</v>
      </c>
      <c r="L65" s="47" t="str">
        <f>OCENA!O432</f>
        <v>B</v>
      </c>
    </row>
    <row r="66" spans="1:12" x14ac:dyDescent="0.2">
      <c r="A66" s="47">
        <f>OCENA!A433</f>
        <v>432</v>
      </c>
      <c r="B66" s="47">
        <f>OCENA!I433</f>
        <v>9138</v>
      </c>
      <c r="C66" s="447"/>
      <c r="D66" s="47">
        <f>OCENA!G433</f>
        <v>26</v>
      </c>
      <c r="E66" s="47" t="str">
        <f>OCENA!H433</f>
        <v>FAZONSKI KOS ZA DUKTILNO CEV - STANDARDNI SPOJ</v>
      </c>
      <c r="F66" s="47" t="str">
        <f>OCENA!M433</f>
        <v xml:space="preserve">MMK DN 400/90*               </v>
      </c>
      <c r="G66" s="447"/>
      <c r="H66" s="47">
        <f>OCENA!V433</f>
        <v>5</v>
      </c>
      <c r="I66" s="47" t="str">
        <f>OCENA!P433</f>
        <v>KOS</v>
      </c>
      <c r="J66" s="64"/>
      <c r="K66" s="96">
        <f t="shared" si="1"/>
        <v>0</v>
      </c>
      <c r="L66" s="47" t="str">
        <f>OCENA!O433</f>
        <v>B</v>
      </c>
    </row>
    <row r="67" spans="1:12" x14ac:dyDescent="0.2">
      <c r="A67" s="47">
        <f>OCENA!A434</f>
        <v>433</v>
      </c>
      <c r="B67" s="47">
        <f>OCENA!I434</f>
        <v>3976</v>
      </c>
      <c r="C67" s="447"/>
      <c r="D67" s="47">
        <f>OCENA!G434</f>
        <v>26</v>
      </c>
      <c r="E67" s="47" t="str">
        <f>OCENA!H434</f>
        <v>FAZONSKI KOS ZA DUKTILNO CEV - STANDARDNI SPOJ</v>
      </c>
      <c r="F67" s="47" t="str">
        <f>OCENA!M434</f>
        <v xml:space="preserve">MMA  DN 100/80                </v>
      </c>
      <c r="G67" s="447"/>
      <c r="H67" s="47">
        <f>OCENA!V434</f>
        <v>5</v>
      </c>
      <c r="I67" s="47" t="str">
        <f>OCENA!P434</f>
        <v>KOS</v>
      </c>
      <c r="J67" s="64"/>
      <c r="K67" s="96">
        <f t="shared" si="1"/>
        <v>0</v>
      </c>
      <c r="L67" s="47" t="str">
        <f>OCENA!O434</f>
        <v>B</v>
      </c>
    </row>
    <row r="68" spans="1:12" x14ac:dyDescent="0.2">
      <c r="A68" s="47">
        <f>OCENA!A435</f>
        <v>434</v>
      </c>
      <c r="B68" s="47">
        <f>OCENA!I435</f>
        <v>4041</v>
      </c>
      <c r="C68" s="447"/>
      <c r="D68" s="47">
        <f>OCENA!G435</f>
        <v>26</v>
      </c>
      <c r="E68" s="47" t="str">
        <f>OCENA!H435</f>
        <v>FAZONSKI KOS ZA DUKTILNO CEV - STANDARDNI SPOJ</v>
      </c>
      <c r="F68" s="47" t="str">
        <f>OCENA!M435</f>
        <v xml:space="preserve">MMA  DN 125/80                </v>
      </c>
      <c r="G68" s="447"/>
      <c r="H68" s="47">
        <f>OCENA!V435</f>
        <v>3</v>
      </c>
      <c r="I68" s="47" t="str">
        <f>OCENA!P435</f>
        <v>KOS</v>
      </c>
      <c r="J68" s="64"/>
      <c r="K68" s="96">
        <f t="shared" si="1"/>
        <v>0</v>
      </c>
      <c r="L68" s="47" t="str">
        <f>OCENA!O435</f>
        <v>B</v>
      </c>
    </row>
    <row r="69" spans="1:12" x14ac:dyDescent="0.2">
      <c r="A69" s="47">
        <f>OCENA!A436</f>
        <v>435</v>
      </c>
      <c r="B69" s="47">
        <f>OCENA!I436</f>
        <v>3995</v>
      </c>
      <c r="C69" s="447"/>
      <c r="D69" s="47">
        <f>OCENA!G436</f>
        <v>26</v>
      </c>
      <c r="E69" s="47" t="str">
        <f>OCENA!H436</f>
        <v>FAZONSKI KOS ZA DUKTILNO CEV - STANDARDNI SPOJ</v>
      </c>
      <c r="F69" s="47" t="str">
        <f>OCENA!M436</f>
        <v xml:space="preserve">MMA DN 125/100               </v>
      </c>
      <c r="G69" s="447"/>
      <c r="H69" s="47">
        <f>OCENA!V436</f>
        <v>3</v>
      </c>
      <c r="I69" s="47" t="str">
        <f>OCENA!P436</f>
        <v>KOS</v>
      </c>
      <c r="J69" s="64"/>
      <c r="K69" s="96">
        <f t="shared" si="1"/>
        <v>0</v>
      </c>
      <c r="L69" s="47" t="str">
        <f>OCENA!O436</f>
        <v>B</v>
      </c>
    </row>
    <row r="70" spans="1:12" x14ac:dyDescent="0.2">
      <c r="A70" s="47">
        <f>OCENA!A437</f>
        <v>436</v>
      </c>
      <c r="B70" s="47">
        <f>OCENA!I437</f>
        <v>4053</v>
      </c>
      <c r="C70" s="447"/>
      <c r="D70" s="47">
        <f>OCENA!G437</f>
        <v>26</v>
      </c>
      <c r="E70" s="47" t="str">
        <f>OCENA!H437</f>
        <v>FAZONSKI KOS ZA DUKTILNO CEV - STANDARDNI SPOJ</v>
      </c>
      <c r="F70" s="47" t="str">
        <f>OCENA!M437</f>
        <v xml:space="preserve">MMA DN 150/80                </v>
      </c>
      <c r="G70" s="447"/>
      <c r="H70" s="47">
        <f>OCENA!V437</f>
        <v>3</v>
      </c>
      <c r="I70" s="47" t="str">
        <f>OCENA!P437</f>
        <v>KOS</v>
      </c>
      <c r="J70" s="64"/>
      <c r="K70" s="96">
        <f t="shared" si="1"/>
        <v>0</v>
      </c>
      <c r="L70" s="47" t="str">
        <f>OCENA!O437</f>
        <v>B</v>
      </c>
    </row>
    <row r="71" spans="1:12" x14ac:dyDescent="0.2">
      <c r="A71" s="47">
        <f>OCENA!A438</f>
        <v>437</v>
      </c>
      <c r="B71" s="47">
        <f>OCENA!I438</f>
        <v>9075</v>
      </c>
      <c r="C71" s="447"/>
      <c r="D71" s="47">
        <f>OCENA!G438</f>
        <v>26</v>
      </c>
      <c r="E71" s="47" t="str">
        <f>OCENA!H438</f>
        <v>FAZONSKI KOS ZA DUKTILNO CEV - STANDARDNI SPOJ</v>
      </c>
      <c r="F71" s="47" t="str">
        <f>OCENA!M438</f>
        <v xml:space="preserve">MMA DN 150/100                                        </v>
      </c>
      <c r="G71" s="447"/>
      <c r="H71" s="47">
        <f>OCENA!V438</f>
        <v>3</v>
      </c>
      <c r="I71" s="47" t="str">
        <f>OCENA!P438</f>
        <v>KOS</v>
      </c>
      <c r="J71" s="64"/>
      <c r="K71" s="96">
        <f t="shared" si="1"/>
        <v>0</v>
      </c>
      <c r="L71" s="47" t="str">
        <f>OCENA!O438</f>
        <v>B</v>
      </c>
    </row>
    <row r="72" spans="1:12" x14ac:dyDescent="0.2">
      <c r="A72" s="47">
        <f>OCENA!A439</f>
        <v>438</v>
      </c>
      <c r="B72" s="47">
        <f>OCENA!I439</f>
        <v>4056</v>
      </c>
      <c r="C72" s="447"/>
      <c r="D72" s="47">
        <f>OCENA!G439</f>
        <v>26</v>
      </c>
      <c r="E72" s="47" t="str">
        <f>OCENA!H439</f>
        <v>FAZONSKI KOS ZA DUKTILNO CEV - STANDARDNI SPOJ</v>
      </c>
      <c r="F72" s="47" t="str">
        <f>OCENA!M439</f>
        <v xml:space="preserve">MMA DN 200/80                </v>
      </c>
      <c r="G72" s="447"/>
      <c r="H72" s="47">
        <f>OCENA!V439</f>
        <v>3</v>
      </c>
      <c r="I72" s="47" t="str">
        <f>OCENA!P439</f>
        <v>KOS</v>
      </c>
      <c r="J72" s="64"/>
      <c r="K72" s="96">
        <f t="shared" si="1"/>
        <v>0</v>
      </c>
      <c r="L72" s="47" t="str">
        <f>OCENA!O439</f>
        <v>B</v>
      </c>
    </row>
    <row r="73" spans="1:12" x14ac:dyDescent="0.2">
      <c r="A73" s="47">
        <f>OCENA!A440</f>
        <v>439</v>
      </c>
      <c r="B73" s="47">
        <f>OCENA!I440</f>
        <v>9181</v>
      </c>
      <c r="C73" s="447"/>
      <c r="D73" s="47">
        <f>OCENA!G440</f>
        <v>26</v>
      </c>
      <c r="E73" s="47" t="str">
        <f>OCENA!H440</f>
        <v>FAZONSKI KOS ZA DUKTILNO CEV - STANDARDNI SPOJ</v>
      </c>
      <c r="F73" s="47" t="str">
        <f>OCENA!M440</f>
        <v xml:space="preserve">MMA DN 200/100                                           </v>
      </c>
      <c r="G73" s="447"/>
      <c r="H73" s="47">
        <f>OCENA!V440</f>
        <v>3</v>
      </c>
      <c r="I73" s="47" t="str">
        <f>OCENA!P440</f>
        <v>KOS</v>
      </c>
      <c r="J73" s="64"/>
      <c r="K73" s="96">
        <f t="shared" ref="K73:K80" si="2">H73*J73</f>
        <v>0</v>
      </c>
      <c r="L73" s="47" t="str">
        <f>OCENA!O440</f>
        <v>B</v>
      </c>
    </row>
    <row r="74" spans="1:12" x14ac:dyDescent="0.2">
      <c r="A74" s="47">
        <f>OCENA!A441</f>
        <v>440</v>
      </c>
      <c r="B74" s="47">
        <f>OCENA!I441</f>
        <v>9803</v>
      </c>
      <c r="C74" s="447"/>
      <c r="D74" s="47">
        <f>OCENA!G441</f>
        <v>26</v>
      </c>
      <c r="E74" s="47" t="str">
        <f>OCENA!H441</f>
        <v>FAZONSKI KOS ZA DUKTILNO CEV - STANDARDNI SPOJ</v>
      </c>
      <c r="F74" s="47" t="str">
        <f>OCENA!M441</f>
        <v xml:space="preserve">MMA DN 250/80        </v>
      </c>
      <c r="G74" s="447"/>
      <c r="H74" s="47">
        <f>OCENA!V441</f>
        <v>1</v>
      </c>
      <c r="I74" s="47" t="str">
        <f>OCENA!P441</f>
        <v>KOS</v>
      </c>
      <c r="J74" s="386"/>
      <c r="K74" s="96">
        <f t="shared" ref="K74" si="3">H74*J74</f>
        <v>0</v>
      </c>
      <c r="L74" s="47" t="str">
        <f>OCENA!O441</f>
        <v>B</v>
      </c>
    </row>
    <row r="75" spans="1:12" x14ac:dyDescent="0.2">
      <c r="A75" s="47">
        <f>OCENA!A442</f>
        <v>441</v>
      </c>
      <c r="B75" s="47">
        <f>OCENA!I442</f>
        <v>9327</v>
      </c>
      <c r="C75" s="447"/>
      <c r="D75" s="47">
        <f>OCENA!G442</f>
        <v>26</v>
      </c>
      <c r="E75" s="47" t="str">
        <f>OCENA!H442</f>
        <v>FAZONSKI KOS ZA DUKTILNO CEV - STANDARDNI SPOJ</v>
      </c>
      <c r="F75" s="47" t="str">
        <f>OCENA!M442</f>
        <v xml:space="preserve">MMA DN 300/80                                            </v>
      </c>
      <c r="G75" s="447"/>
      <c r="H75" s="47">
        <f>OCENA!V442</f>
        <v>3</v>
      </c>
      <c r="I75" s="47" t="str">
        <f>OCENA!P442</f>
        <v>KOS</v>
      </c>
      <c r="J75" s="64"/>
      <c r="K75" s="96">
        <f t="shared" si="2"/>
        <v>0</v>
      </c>
      <c r="L75" s="47" t="str">
        <f>OCENA!O442</f>
        <v>B</v>
      </c>
    </row>
    <row r="76" spans="1:12" x14ac:dyDescent="0.2">
      <c r="A76" s="47">
        <f>OCENA!A443</f>
        <v>442</v>
      </c>
      <c r="B76" s="47">
        <f>OCENA!I443</f>
        <v>4015</v>
      </c>
      <c r="C76" s="447"/>
      <c r="D76" s="47">
        <f>OCENA!G443</f>
        <v>27</v>
      </c>
      <c r="E76" s="47" t="str">
        <f>OCENA!H443</f>
        <v>VENTIL REDUCIRNI</v>
      </c>
      <c r="F76" s="47" t="str">
        <f>OCENA!M443</f>
        <v>REDUCIRNI VENTIL DN50 DRVD MEHANSKI</v>
      </c>
      <c r="G76" s="447"/>
      <c r="H76" s="47">
        <f>OCENA!V443</f>
        <v>3</v>
      </c>
      <c r="I76" s="47" t="str">
        <f>OCENA!P443</f>
        <v>KOS</v>
      </c>
      <c r="J76" s="64"/>
      <c r="K76" s="96">
        <f t="shared" si="2"/>
        <v>0</v>
      </c>
      <c r="L76" s="47" t="str">
        <f>OCENA!O443</f>
        <v>B</v>
      </c>
    </row>
    <row r="77" spans="1:12" x14ac:dyDescent="0.2">
      <c r="A77" s="47">
        <f>OCENA!A444</f>
        <v>443</v>
      </c>
      <c r="B77" s="47">
        <f>OCENA!I444</f>
        <v>4057</v>
      </c>
      <c r="C77" s="447"/>
      <c r="D77" s="47">
        <f>OCENA!G444</f>
        <v>27</v>
      </c>
      <c r="E77" s="47" t="str">
        <f>OCENA!H444</f>
        <v>VENTIL REDUCIRNI</v>
      </c>
      <c r="F77" s="47" t="str">
        <f>OCENA!M444</f>
        <v>REDUCIRNI VENTIL DN80 DRVD MEHANSKI</v>
      </c>
      <c r="G77" s="447"/>
      <c r="H77" s="47">
        <f>OCENA!V444</f>
        <v>3</v>
      </c>
      <c r="I77" s="47" t="str">
        <f>OCENA!P444</f>
        <v>KOS</v>
      </c>
      <c r="J77" s="64"/>
      <c r="K77" s="96">
        <f t="shared" si="2"/>
        <v>0</v>
      </c>
      <c r="L77" s="47" t="str">
        <f>OCENA!O444</f>
        <v>B</v>
      </c>
    </row>
    <row r="78" spans="1:12" x14ac:dyDescent="0.2">
      <c r="A78" s="47">
        <f>OCENA!A445</f>
        <v>444</v>
      </c>
      <c r="B78" s="47">
        <f>OCENA!I445</f>
        <v>9095</v>
      </c>
      <c r="C78" s="447"/>
      <c r="D78" s="47">
        <f>OCENA!G445</f>
        <v>27</v>
      </c>
      <c r="E78" s="47" t="str">
        <f>OCENA!H445</f>
        <v>VENTIL REDUCIRNI</v>
      </c>
      <c r="F78" s="47" t="str">
        <f>OCENA!M445</f>
        <v xml:space="preserve">REDUCIRNI VENTIL DN80 HIDRAVLICNI  </v>
      </c>
      <c r="G78" s="447"/>
      <c r="H78" s="47">
        <f>OCENA!V445</f>
        <v>3</v>
      </c>
      <c r="I78" s="47" t="str">
        <f>OCENA!P445</f>
        <v>KOS</v>
      </c>
      <c r="J78" s="64"/>
      <c r="K78" s="96">
        <f t="shared" si="2"/>
        <v>0</v>
      </c>
      <c r="L78" s="47" t="str">
        <f>OCENA!O445</f>
        <v>B</v>
      </c>
    </row>
    <row r="79" spans="1:12" x14ac:dyDescent="0.2">
      <c r="A79" s="47">
        <f>OCENA!A446</f>
        <v>445</v>
      </c>
      <c r="B79" s="47">
        <f>OCENA!I446</f>
        <v>2275</v>
      </c>
      <c r="C79" s="447"/>
      <c r="D79" s="47">
        <f>OCENA!G446</f>
        <v>28</v>
      </c>
      <c r="E79" s="47" t="str">
        <f>OCENA!H446</f>
        <v>ZRAČNI VENTIL NAVOJNI</v>
      </c>
      <c r="F79" s="47" t="str">
        <f>OCENA!M446</f>
        <v xml:space="preserve">ZRACNI VENTIL   1"                 </v>
      </c>
      <c r="G79" s="447"/>
      <c r="H79" s="47">
        <f>OCENA!V446</f>
        <v>5</v>
      </c>
      <c r="I79" s="47" t="str">
        <f>OCENA!P446</f>
        <v>KOS</v>
      </c>
      <c r="J79" s="64"/>
      <c r="K79" s="96">
        <f t="shared" si="2"/>
        <v>0</v>
      </c>
      <c r="L79" s="47" t="str">
        <f>OCENA!O446</f>
        <v>B</v>
      </c>
    </row>
    <row r="80" spans="1:12" x14ac:dyDescent="0.2">
      <c r="A80" s="47">
        <f>OCENA!A447</f>
        <v>446</v>
      </c>
      <c r="B80" s="47">
        <f>OCENA!I447</f>
        <v>2075</v>
      </c>
      <c r="C80" s="447"/>
      <c r="D80" s="47">
        <f>OCENA!G447</f>
        <v>29</v>
      </c>
      <c r="E80" s="47" t="str">
        <f>OCENA!H447</f>
        <v>ZRAČNI VENTIL PRIROBNIČNI</v>
      </c>
      <c r="F80" s="47" t="str">
        <f>OCENA!M447</f>
        <v xml:space="preserve">ZRACNI VENTIL DN 50 2KR            </v>
      </c>
      <c r="G80" s="447"/>
      <c r="H80" s="47">
        <f>OCENA!V447</f>
        <v>3</v>
      </c>
      <c r="I80" s="47" t="str">
        <f>OCENA!P447</f>
        <v>KOS</v>
      </c>
      <c r="J80" s="64"/>
      <c r="K80" s="96">
        <f t="shared" si="2"/>
        <v>0</v>
      </c>
      <c r="L80" s="47" t="str">
        <f>OCENA!O447</f>
        <v>B</v>
      </c>
    </row>
    <row r="81" spans="3:11" x14ac:dyDescent="0.2">
      <c r="C81" s="93"/>
    </row>
    <row r="82" spans="3:11" x14ac:dyDescent="0.2">
      <c r="C82" s="93"/>
      <c r="H82" s="32" t="s">
        <v>881</v>
      </c>
      <c r="K82" s="37">
        <f>SUM(K9:K80)</f>
        <v>0</v>
      </c>
    </row>
    <row r="83" spans="3:11" x14ac:dyDescent="0.2">
      <c r="C83" s="93"/>
    </row>
    <row r="84" spans="3:11" ht="14.25" x14ac:dyDescent="0.2">
      <c r="D84" s="8" t="s">
        <v>807</v>
      </c>
      <c r="E84" s="26"/>
      <c r="G84" s="9" t="s">
        <v>711</v>
      </c>
      <c r="H84" s="10" t="s">
        <v>809</v>
      </c>
    </row>
    <row r="85" spans="3:11" ht="14.25" x14ac:dyDescent="0.2">
      <c r="D85" s="8" t="s">
        <v>808</v>
      </c>
      <c r="E85" s="232"/>
      <c r="G85"/>
      <c r="K85" s="233"/>
    </row>
    <row r="86" spans="3:11" ht="14.25" x14ac:dyDescent="0.2">
      <c r="D86" s="8"/>
      <c r="E86" s="5"/>
      <c r="G86"/>
      <c r="H86" s="515"/>
      <c r="I86" s="515"/>
      <c r="J86" s="515"/>
      <c r="K86" s="336"/>
    </row>
  </sheetData>
  <sheetProtection algorithmName="SHA-512" hashValue="Cg6asz70F90sKVpcGCzXrEiPlHlD8HozGk8nK8Ft6LMLK73cN8ioHcJ+fvltpTsTlDOUcfWlrwlKTCRz/QNIng==" saltValue="tlVOHyH/Ewx7QZcLf6AuZw==" spinCount="100000" sheet="1" objects="1" scenarios="1"/>
  <customSheetViews>
    <customSheetView guid="{4B0E1DB3-FB24-45AC-833B-19C93D6E8F68}" showPageBreaks="1" printArea="1" topLeftCell="A24">
      <selection activeCell="C62" sqref="C62"/>
      <rowBreaks count="1" manualBreakCount="1">
        <brk id="48" max="8" man="1"/>
      </rowBreaks>
      <pageMargins left="0.23622047244094491" right="0.23622047244094491" top="0.74803149606299213" bottom="0.74803149606299213" header="0.31496062992125984" footer="0.31496062992125984"/>
      <pageSetup paperSize="9" scale="73" orientation="landscape" r:id="rId1"/>
      <headerFooter scaleWithDoc="0" alignWithMargins="0">
        <oddHeader>&amp;L&amp;"Arial,Poševno"&amp;9&amp;A&amp;C&amp;"Arial,Poševno"&amp;9&amp;K000000JN - Dobava materiala za javni vodovod&amp;R&amp;"Arial,Poševno"&amp;9OBRAZEC ŠT. 16</oddHeader>
        <oddFooter>&amp;C&amp;9Navodilo: Izpolnjujete samo zeleno označena polja. Ponudba mora biti datirana, žigosana in podpisana s strani osebe, ki je podpisnik ponudbe.
Stran &amp;P od &amp;N</oddFooter>
      </headerFooter>
    </customSheetView>
  </customSheetViews>
  <mergeCells count="2">
    <mergeCell ref="H86:J86"/>
    <mergeCell ref="D8:E8"/>
  </mergeCells>
  <pageMargins left="0.59055118110236227" right="0.59055118110236227" top="0.74803149606299213" bottom="0.74803149606299213" header="0.31496062992125984" footer="0.31496062992125984"/>
  <pageSetup paperSize="9" scale="70" fitToHeight="0" orientation="landscape" r:id="rId2"/>
  <headerFooter scaleWithDoc="0" alignWithMargins="0">
    <oddHeader>&amp;L&amp;"Arial,Poševno"&amp;9&amp;A&amp;C&amp;"Arial,Poševno"&amp;9&amp;K000000JN - Dobava vodovodnega materiala&amp;R&amp;"Arial,Poševno"&amp;9OBR-11</oddHeader>
    <oddFooter>&amp;C&amp;9Stran &amp;P od &amp;N</oddFooter>
  </headerFooter>
  <rowBreaks count="1" manualBreakCount="1">
    <brk id="53" min="1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5">
    <tabColor rgb="FF00B050"/>
    <pageSetUpPr autoPageBreaks="0" fitToPage="1"/>
  </sheetPr>
  <dimension ref="A2:L47"/>
  <sheetViews>
    <sheetView zoomScaleNormal="100" workbookViewId="0"/>
  </sheetViews>
  <sheetFormatPr defaultRowHeight="12.75" x14ac:dyDescent="0.2"/>
  <cols>
    <col min="1" max="1" width="5.140625" customWidth="1"/>
    <col min="2" max="2" width="6.5703125" customWidth="1"/>
    <col min="3" max="3" width="16.140625" customWidth="1"/>
    <col min="4" max="4" width="4.5703125" customWidth="1"/>
    <col min="5" max="5" width="55.5703125" customWidth="1"/>
    <col min="6" max="6" width="50.5703125" customWidth="1"/>
    <col min="7" max="7" width="20.5703125" style="2" customWidth="1"/>
    <col min="8" max="8" width="11.5703125" customWidth="1"/>
    <col min="9" max="9" width="7.5703125" customWidth="1"/>
    <col min="10" max="11" width="15.5703125" customWidth="1"/>
  </cols>
  <sheetData>
    <row r="2" spans="1:12" ht="20.45" customHeight="1" x14ac:dyDescent="0.2">
      <c r="B2" s="95"/>
      <c r="C2" s="95"/>
      <c r="D2" s="516" t="s">
        <v>852</v>
      </c>
      <c r="E2" s="516"/>
      <c r="F2" s="516"/>
      <c r="G2" s="516"/>
      <c r="H2" s="95"/>
      <c r="I2" s="95"/>
      <c r="J2" s="95"/>
      <c r="K2" s="27"/>
    </row>
    <row r="4" spans="1:12" x14ac:dyDescent="0.2">
      <c r="E4" s="6" t="s">
        <v>819</v>
      </c>
    </row>
    <row r="5" spans="1:12" x14ac:dyDescent="0.2">
      <c r="E5" s="6"/>
    </row>
    <row r="6" spans="1:12" x14ac:dyDescent="0.2">
      <c r="E6" s="16"/>
    </row>
    <row r="8" spans="1:12" s="7" customFormat="1" ht="39" customHeight="1" x14ac:dyDescent="0.2">
      <c r="A8" s="401" t="s">
        <v>0</v>
      </c>
      <c r="B8" s="19" t="s">
        <v>691</v>
      </c>
      <c r="C8" s="403" t="s">
        <v>1425</v>
      </c>
      <c r="D8" s="513" t="s">
        <v>1</v>
      </c>
      <c r="E8" s="514"/>
      <c r="F8" s="21" t="s">
        <v>847</v>
      </c>
      <c r="G8" s="21" t="s">
        <v>3</v>
      </c>
      <c r="H8" s="21" t="s">
        <v>1800</v>
      </c>
      <c r="I8" s="21" t="s">
        <v>848</v>
      </c>
      <c r="J8" s="21" t="s">
        <v>1803</v>
      </c>
      <c r="K8" s="21" t="s">
        <v>1801</v>
      </c>
      <c r="L8" s="21"/>
    </row>
    <row r="9" spans="1:12" x14ac:dyDescent="0.2">
      <c r="A9" s="1">
        <f>OCENA!A448</f>
        <v>447</v>
      </c>
      <c r="B9" s="1">
        <f>OCENA!I448</f>
        <v>2280</v>
      </c>
      <c r="C9" s="337"/>
      <c r="D9" s="1">
        <f>OCENA!G448</f>
        <v>30</v>
      </c>
      <c r="E9" s="1" t="str">
        <f>OCENA!H448</f>
        <v>CEV PE 100 16 BAR</v>
      </c>
      <c r="F9" s="1" t="str">
        <f>OCENA!M448</f>
        <v xml:space="preserve">CEVI  PE 100  20 X 16              </v>
      </c>
      <c r="G9" s="42"/>
      <c r="H9" s="1">
        <f>OCENA!V448</f>
        <v>218</v>
      </c>
      <c r="I9" s="1" t="str">
        <f>OCENA!P448</f>
        <v>m</v>
      </c>
      <c r="J9" s="400"/>
      <c r="K9" s="94">
        <f>H9*J9</f>
        <v>0</v>
      </c>
      <c r="L9" s="1" t="str">
        <f>OCENA!O448</f>
        <v>C</v>
      </c>
    </row>
    <row r="10" spans="1:12" x14ac:dyDescent="0.2">
      <c r="A10" s="1">
        <f>OCENA!A449</f>
        <v>448</v>
      </c>
      <c r="B10" s="1">
        <f>OCENA!I449</f>
        <v>2250</v>
      </c>
      <c r="C10" s="337"/>
      <c r="D10" s="1">
        <f>OCENA!G449</f>
        <v>30</v>
      </c>
      <c r="E10" s="1" t="str">
        <f>OCENA!H449</f>
        <v>CEV PE 100 16 BAR</v>
      </c>
      <c r="F10" s="1" t="str">
        <f>OCENA!M449</f>
        <v xml:space="preserve">CEVI  PE 100  25 X 16              </v>
      </c>
      <c r="G10" s="42"/>
      <c r="H10" s="1">
        <f>OCENA!V449</f>
        <v>1899</v>
      </c>
      <c r="I10" s="1" t="str">
        <f>OCENA!P449</f>
        <v>m</v>
      </c>
      <c r="J10" s="400"/>
      <c r="K10" s="94">
        <f t="shared" ref="K10:K32" si="0">H10*J10</f>
        <v>0</v>
      </c>
      <c r="L10" s="1" t="str">
        <f>OCENA!O449</f>
        <v>C</v>
      </c>
    </row>
    <row r="11" spans="1:12" x14ac:dyDescent="0.2">
      <c r="A11" s="1">
        <f>OCENA!A450</f>
        <v>449</v>
      </c>
      <c r="B11" s="1">
        <f>OCENA!I450</f>
        <v>2180</v>
      </c>
      <c r="C11" s="337"/>
      <c r="D11" s="1">
        <f>OCENA!G450</f>
        <v>30</v>
      </c>
      <c r="E11" s="1" t="str">
        <f>OCENA!H450</f>
        <v>CEV PE 100 16 BAR</v>
      </c>
      <c r="F11" s="1" t="str">
        <f>OCENA!M450</f>
        <v xml:space="preserve">CEVI  PE 100  32 X 16              </v>
      </c>
      <c r="G11" s="42"/>
      <c r="H11" s="1">
        <f>OCENA!V450</f>
        <v>3970</v>
      </c>
      <c r="I11" s="1" t="str">
        <f>OCENA!P450</f>
        <v>m</v>
      </c>
      <c r="J11" s="400"/>
      <c r="K11" s="94">
        <f t="shared" si="0"/>
        <v>0</v>
      </c>
      <c r="L11" s="1" t="str">
        <f>OCENA!O450</f>
        <v>C</v>
      </c>
    </row>
    <row r="12" spans="1:12" x14ac:dyDescent="0.2">
      <c r="A12" s="1">
        <f>OCENA!A451</f>
        <v>450</v>
      </c>
      <c r="B12" s="1">
        <f>OCENA!I451</f>
        <v>2281</v>
      </c>
      <c r="C12" s="337"/>
      <c r="D12" s="1">
        <f>OCENA!G451</f>
        <v>30</v>
      </c>
      <c r="E12" s="1" t="str">
        <f>OCENA!H451</f>
        <v>CEV PE 100 16 BAR</v>
      </c>
      <c r="F12" s="1" t="str">
        <f>OCENA!M451</f>
        <v xml:space="preserve">CEVI  PE 100  40 X 16              </v>
      </c>
      <c r="G12" s="42"/>
      <c r="H12" s="1">
        <f>OCENA!V451</f>
        <v>140</v>
      </c>
      <c r="I12" s="1" t="str">
        <f>OCENA!P451</f>
        <v>m</v>
      </c>
      <c r="J12" s="400"/>
      <c r="K12" s="94">
        <f t="shared" si="0"/>
        <v>0</v>
      </c>
      <c r="L12" s="1" t="str">
        <f>OCENA!O451</f>
        <v>C</v>
      </c>
    </row>
    <row r="13" spans="1:12" x14ac:dyDescent="0.2">
      <c r="A13" s="1">
        <f>OCENA!A452</f>
        <v>451</v>
      </c>
      <c r="B13" s="1">
        <f>OCENA!I452</f>
        <v>2278</v>
      </c>
      <c r="C13" s="337"/>
      <c r="D13" s="1">
        <f>OCENA!G452</f>
        <v>30</v>
      </c>
      <c r="E13" s="1" t="str">
        <f>OCENA!H452</f>
        <v>CEV PE 100 16 BAR</v>
      </c>
      <c r="F13" s="1" t="str">
        <f>OCENA!M452</f>
        <v xml:space="preserve">CEVI  PE 100  50 X 16              </v>
      </c>
      <c r="G13" s="42"/>
      <c r="H13" s="1">
        <f>OCENA!V452</f>
        <v>243</v>
      </c>
      <c r="I13" s="1" t="str">
        <f>OCENA!P452</f>
        <v>m</v>
      </c>
      <c r="J13" s="400"/>
      <c r="K13" s="94">
        <f t="shared" si="0"/>
        <v>0</v>
      </c>
      <c r="L13" s="1" t="str">
        <f>OCENA!O452</f>
        <v>C</v>
      </c>
    </row>
    <row r="14" spans="1:12" x14ac:dyDescent="0.2">
      <c r="A14" s="1">
        <f>OCENA!A453</f>
        <v>452</v>
      </c>
      <c r="B14" s="1">
        <f>OCENA!I453</f>
        <v>2251</v>
      </c>
      <c r="C14" s="337"/>
      <c r="D14" s="1">
        <f>OCENA!G453</f>
        <v>30</v>
      </c>
      <c r="E14" s="1" t="str">
        <f>OCENA!H453</f>
        <v>CEV PE 100 16 BAR</v>
      </c>
      <c r="F14" s="1" t="str">
        <f>OCENA!M453</f>
        <v xml:space="preserve">CEVI  PE 100  63 X 16 (v kolutu ali dolžina 12 m)                </v>
      </c>
      <c r="G14" s="42"/>
      <c r="H14" s="1">
        <f>OCENA!V453</f>
        <v>739</v>
      </c>
      <c r="I14" s="1" t="str">
        <f>OCENA!P453</f>
        <v>m</v>
      </c>
      <c r="J14" s="400"/>
      <c r="K14" s="94">
        <f t="shared" si="0"/>
        <v>0</v>
      </c>
      <c r="L14" s="1" t="str">
        <f>OCENA!O453</f>
        <v>C</v>
      </c>
    </row>
    <row r="15" spans="1:12" x14ac:dyDescent="0.2">
      <c r="A15" s="1">
        <f>OCENA!A454</f>
        <v>453</v>
      </c>
      <c r="B15" s="1">
        <f>OCENA!I454</f>
        <v>2282</v>
      </c>
      <c r="C15" s="337"/>
      <c r="D15" s="1">
        <f>OCENA!G454</f>
        <v>30</v>
      </c>
      <c r="E15" s="1" t="str">
        <f>OCENA!H454</f>
        <v>CEV PE 100 16 BAR</v>
      </c>
      <c r="F15" s="1" t="str">
        <f>OCENA!M454</f>
        <v xml:space="preserve">CEVI  PE 100  75 X 16 (v kolutu ali dolžina 12 m)                </v>
      </c>
      <c r="G15" s="42"/>
      <c r="H15" s="1">
        <f>OCENA!V454</f>
        <v>78</v>
      </c>
      <c r="I15" s="1" t="str">
        <f>OCENA!P454</f>
        <v>m</v>
      </c>
      <c r="J15" s="400"/>
      <c r="K15" s="94">
        <f t="shared" si="0"/>
        <v>0</v>
      </c>
      <c r="L15" s="1" t="str">
        <f>OCENA!O454</f>
        <v>C</v>
      </c>
    </row>
    <row r="16" spans="1:12" x14ac:dyDescent="0.2">
      <c r="A16" s="1">
        <f>OCENA!A455</f>
        <v>454</v>
      </c>
      <c r="B16" s="1">
        <f>OCENA!I455</f>
        <v>2186</v>
      </c>
      <c r="C16" s="337"/>
      <c r="D16" s="1">
        <f>OCENA!G455</f>
        <v>30</v>
      </c>
      <c r="E16" s="1" t="str">
        <f>OCENA!H455</f>
        <v>CEV PE 100 16 BAR</v>
      </c>
      <c r="F16" s="1" t="str">
        <f>OCENA!M455</f>
        <v xml:space="preserve">CEVI  PE 100  90 X 16 (v kolutu ali dolžina 12 m)                </v>
      </c>
      <c r="G16" s="42"/>
      <c r="H16" s="1">
        <f>OCENA!V455</f>
        <v>495</v>
      </c>
      <c r="I16" s="1" t="str">
        <f>OCENA!P455</f>
        <v>m</v>
      </c>
      <c r="J16" s="400"/>
      <c r="K16" s="94">
        <f t="shared" si="0"/>
        <v>0</v>
      </c>
      <c r="L16" s="1" t="str">
        <f>OCENA!O455</f>
        <v>C</v>
      </c>
    </row>
    <row r="17" spans="1:12" x14ac:dyDescent="0.2">
      <c r="A17" s="1">
        <f>OCENA!A456</f>
        <v>455</v>
      </c>
      <c r="B17" s="1">
        <f>OCENA!I456</f>
        <v>2187</v>
      </c>
      <c r="C17" s="337"/>
      <c r="D17" s="1">
        <f>OCENA!G456</f>
        <v>30</v>
      </c>
      <c r="E17" s="1" t="str">
        <f>OCENA!H456</f>
        <v>CEV PE 100 16 BAR</v>
      </c>
      <c r="F17" s="1" t="str">
        <f>OCENA!M456</f>
        <v xml:space="preserve">CEVI  PE 100 110 X 16 (v kolutu ali dolžina 12 m)                </v>
      </c>
      <c r="G17" s="42"/>
      <c r="H17" s="1">
        <f>OCENA!V456</f>
        <v>945</v>
      </c>
      <c r="I17" s="1" t="str">
        <f>OCENA!P456</f>
        <v>m</v>
      </c>
      <c r="J17" s="400"/>
      <c r="K17" s="94">
        <f t="shared" si="0"/>
        <v>0</v>
      </c>
      <c r="L17" s="1" t="str">
        <f>OCENA!O456</f>
        <v>C</v>
      </c>
    </row>
    <row r="18" spans="1:12" x14ac:dyDescent="0.2">
      <c r="A18" s="1">
        <f>OCENA!A457</f>
        <v>456</v>
      </c>
      <c r="B18" s="1">
        <f>OCENA!I457</f>
        <v>2705</v>
      </c>
      <c r="C18" s="337"/>
      <c r="D18" s="1">
        <f>OCENA!G457</f>
        <v>30</v>
      </c>
      <c r="E18" s="1" t="str">
        <f>OCENA!H457</f>
        <v>CEV PE 100 16 BAR</v>
      </c>
      <c r="F18" s="1" t="str">
        <f>OCENA!M457</f>
        <v xml:space="preserve">CEVI  PE 100 125 X 16 (dolžina 12 m)   </v>
      </c>
      <c r="G18" s="42"/>
      <c r="H18" s="1">
        <f>OCENA!V457</f>
        <v>2059</v>
      </c>
      <c r="I18" s="1" t="str">
        <f>OCENA!P457</f>
        <v>m</v>
      </c>
      <c r="J18" s="400"/>
      <c r="K18" s="94">
        <f t="shared" si="0"/>
        <v>0</v>
      </c>
      <c r="L18" s="1" t="str">
        <f>OCENA!O457</f>
        <v>C</v>
      </c>
    </row>
    <row r="19" spans="1:12" x14ac:dyDescent="0.2">
      <c r="A19" s="47">
        <f>OCENA!A458</f>
        <v>457</v>
      </c>
      <c r="B19" s="47">
        <f>OCENA!I458</f>
        <v>9335</v>
      </c>
      <c r="C19" s="448"/>
      <c r="D19" s="47">
        <f>OCENA!G458</f>
        <v>30</v>
      </c>
      <c r="E19" s="47" t="str">
        <f>OCENA!H458</f>
        <v>CEV PE 100 16 BAR</v>
      </c>
      <c r="F19" s="47" t="str">
        <f>OCENA!M458</f>
        <v xml:space="preserve">CEVI  PE 100 140 X 16 (dolžina 12 m)           </v>
      </c>
      <c r="G19" s="41"/>
      <c r="H19" s="47">
        <f>OCENA!V458</f>
        <v>928</v>
      </c>
      <c r="I19" s="47" t="str">
        <f>OCENA!P458</f>
        <v>m</v>
      </c>
      <c r="J19" s="400"/>
      <c r="K19" s="96">
        <f t="shared" si="0"/>
        <v>0</v>
      </c>
      <c r="L19" s="47" t="str">
        <f>OCENA!O458</f>
        <v>C</v>
      </c>
    </row>
    <row r="20" spans="1:12" x14ac:dyDescent="0.2">
      <c r="A20" s="47">
        <f>OCENA!A459</f>
        <v>458</v>
      </c>
      <c r="B20" s="47">
        <f>OCENA!I459</f>
        <v>9336</v>
      </c>
      <c r="C20" s="448"/>
      <c r="D20" s="47">
        <f>OCENA!G459</f>
        <v>30</v>
      </c>
      <c r="E20" s="47" t="str">
        <f>OCENA!H459</f>
        <v>CEV PE 100 16 BAR</v>
      </c>
      <c r="F20" s="47" t="str">
        <f>OCENA!M459</f>
        <v xml:space="preserve">CEVI  PE 100 160 X 16 (dolžina 12 m)                          </v>
      </c>
      <c r="G20" s="41"/>
      <c r="H20" s="47">
        <f>OCENA!V459</f>
        <v>416</v>
      </c>
      <c r="I20" s="47" t="str">
        <f>OCENA!P459</f>
        <v>m</v>
      </c>
      <c r="J20" s="400"/>
      <c r="K20" s="96">
        <f t="shared" si="0"/>
        <v>0</v>
      </c>
      <c r="L20" s="47" t="str">
        <f>OCENA!O459</f>
        <v>C</v>
      </c>
    </row>
    <row r="21" spans="1:12" x14ac:dyDescent="0.2">
      <c r="A21" s="47">
        <f>OCENA!A460</f>
        <v>459</v>
      </c>
      <c r="B21" s="47">
        <f>OCENA!I460</f>
        <v>9771</v>
      </c>
      <c r="C21" s="448"/>
      <c r="D21" s="47">
        <f>OCENA!G460</f>
        <v>30</v>
      </c>
      <c r="E21" s="47" t="str">
        <f>OCENA!H460</f>
        <v>CEV PE 100 16 BAR</v>
      </c>
      <c r="F21" s="47" t="str">
        <f>OCENA!M460</f>
        <v xml:space="preserve">CEVI  PE 100 180 X 16 (dolžina 12 m)       </v>
      </c>
      <c r="G21" s="41"/>
      <c r="H21" s="47">
        <f>OCENA!V460</f>
        <v>688</v>
      </c>
      <c r="I21" s="47" t="str">
        <f>OCENA!P460</f>
        <v>m</v>
      </c>
      <c r="J21" s="400"/>
      <c r="K21" s="96">
        <f t="shared" si="0"/>
        <v>0</v>
      </c>
      <c r="L21" s="47" t="str">
        <f>OCENA!O460</f>
        <v>C</v>
      </c>
    </row>
    <row r="22" spans="1:12" x14ac:dyDescent="0.2">
      <c r="A22" s="47">
        <f>OCENA!A461</f>
        <v>460</v>
      </c>
      <c r="B22" s="47">
        <f>OCENA!I461</f>
        <v>3265</v>
      </c>
      <c r="C22" s="448"/>
      <c r="D22" s="47">
        <f>OCENA!G461</f>
        <v>30</v>
      </c>
      <c r="E22" s="47" t="str">
        <f>OCENA!H461</f>
        <v>CEV PE 100 16 BAR</v>
      </c>
      <c r="F22" s="47" t="str">
        <f>OCENA!M461</f>
        <v xml:space="preserve">CEVI  PE 100 200 X 16 (dolžina 12 m)      </v>
      </c>
      <c r="G22" s="41"/>
      <c r="H22" s="47">
        <f>OCENA!V461</f>
        <v>250</v>
      </c>
      <c r="I22" s="47" t="str">
        <f>OCENA!P461</f>
        <v>m</v>
      </c>
      <c r="J22" s="400"/>
      <c r="K22" s="96">
        <f t="shared" si="0"/>
        <v>0</v>
      </c>
      <c r="L22" s="47" t="str">
        <f>OCENA!O461</f>
        <v>C</v>
      </c>
    </row>
    <row r="23" spans="1:12" x14ac:dyDescent="0.2">
      <c r="A23" s="47">
        <f>OCENA!A462</f>
        <v>461</v>
      </c>
      <c r="B23" s="47">
        <f>OCENA!I462</f>
        <v>9337</v>
      </c>
      <c r="C23" s="448"/>
      <c r="D23" s="47">
        <f>OCENA!G462</f>
        <v>30</v>
      </c>
      <c r="E23" s="47" t="str">
        <f>OCENA!H462</f>
        <v>CEV PE 100 16 BAR</v>
      </c>
      <c r="F23" s="47" t="str">
        <f>OCENA!M462</f>
        <v xml:space="preserve">CEVI  PE 100 225 X 16 (dolžina 12 m)                          </v>
      </c>
      <c r="G23" s="41"/>
      <c r="H23" s="47">
        <f>OCENA!V462</f>
        <v>125</v>
      </c>
      <c r="I23" s="47" t="str">
        <f>OCENA!P462</f>
        <v>m</v>
      </c>
      <c r="J23" s="400"/>
      <c r="K23" s="96">
        <f t="shared" si="0"/>
        <v>0</v>
      </c>
      <c r="L23" s="47" t="str">
        <f>OCENA!O462</f>
        <v>C</v>
      </c>
    </row>
    <row r="24" spans="1:12" x14ac:dyDescent="0.2">
      <c r="A24" s="47">
        <f>OCENA!A463</f>
        <v>462</v>
      </c>
      <c r="B24" s="47">
        <f>OCENA!I463</f>
        <v>9810</v>
      </c>
      <c r="C24" s="448"/>
      <c r="D24" s="47">
        <f>OCENA!G463</f>
        <v>30</v>
      </c>
      <c r="E24" s="47" t="str">
        <f>OCENA!H463</f>
        <v>CEV PE 100 16 BAR</v>
      </c>
      <c r="F24" s="47" t="str">
        <f>OCENA!M463</f>
        <v xml:space="preserve">CEVI  PE 100 250 X 16  (dolžina 12 m)   </v>
      </c>
      <c r="G24" s="41"/>
      <c r="H24" s="47">
        <f>OCENA!V463</f>
        <v>24</v>
      </c>
      <c r="I24" s="47" t="str">
        <f>OCENA!P463</f>
        <v>m</v>
      </c>
      <c r="J24" s="400"/>
      <c r="K24" s="96">
        <f t="shared" ref="K24" si="1">H24*J24</f>
        <v>0</v>
      </c>
      <c r="L24" s="47" t="str">
        <f>OCENA!O463</f>
        <v>C</v>
      </c>
    </row>
    <row r="25" spans="1:12" x14ac:dyDescent="0.2">
      <c r="A25" s="47">
        <f>OCENA!A464</f>
        <v>463</v>
      </c>
      <c r="B25" s="47">
        <f>OCENA!I464</f>
        <v>9833</v>
      </c>
      <c r="C25" s="448"/>
      <c r="D25" s="47">
        <f>OCENA!G464</f>
        <v>30</v>
      </c>
      <c r="E25" s="47" t="str">
        <f>OCENA!H464</f>
        <v>CEV PE 100 16 BAR</v>
      </c>
      <c r="F25" s="47" t="str">
        <f>OCENA!M464</f>
        <v xml:space="preserve">CEVI  PE 100 280 X 16  (dolžina 12 m)   </v>
      </c>
      <c r="G25" s="41"/>
      <c r="H25" s="47">
        <f>OCENA!V464</f>
        <v>48</v>
      </c>
      <c r="I25" s="47" t="str">
        <f>OCENA!P464</f>
        <v>m</v>
      </c>
      <c r="J25" s="400"/>
      <c r="K25" s="96">
        <f t="shared" ref="K25:K29" si="2">H25*J25</f>
        <v>0</v>
      </c>
      <c r="L25" s="47" t="str">
        <f>OCENA!O464</f>
        <v>C</v>
      </c>
    </row>
    <row r="26" spans="1:12" x14ac:dyDescent="0.2">
      <c r="A26" s="47">
        <f>OCENA!A465</f>
        <v>464</v>
      </c>
      <c r="B26" s="47">
        <f>OCENA!I465</f>
        <v>9769</v>
      </c>
      <c r="C26" s="448"/>
      <c r="D26" s="47">
        <f>OCENA!G465</f>
        <v>30</v>
      </c>
      <c r="E26" s="47" t="str">
        <f>OCENA!H465</f>
        <v>CEVI PE 100 RC 16 BAR 1_2</v>
      </c>
      <c r="F26" s="47" t="str">
        <f>OCENA!M465</f>
        <v>CEVI PE 100 RC 125 X 16 TIP 2</v>
      </c>
      <c r="G26" s="41"/>
      <c r="H26" s="47">
        <f>OCENA!V465</f>
        <v>350</v>
      </c>
      <c r="I26" s="47" t="str">
        <f>OCENA!P465</f>
        <v>m</v>
      </c>
      <c r="J26" s="400"/>
      <c r="K26" s="96">
        <f t="shared" si="2"/>
        <v>0</v>
      </c>
      <c r="L26" s="47" t="str">
        <f>OCENA!O465</f>
        <v>C</v>
      </c>
    </row>
    <row r="27" spans="1:12" x14ac:dyDescent="0.2">
      <c r="A27" s="47">
        <f>OCENA!A466</f>
        <v>465</v>
      </c>
      <c r="B27" s="47">
        <f>OCENA!I466</f>
        <v>9841</v>
      </c>
      <c r="C27" s="448"/>
      <c r="D27" s="47">
        <f>OCENA!G466</f>
        <v>30</v>
      </c>
      <c r="E27" s="47" t="str">
        <f>OCENA!H466</f>
        <v>CEVI PE 100 RC 16 BAR 1_2</v>
      </c>
      <c r="F27" s="47" t="str">
        <f>OCENA!M466</f>
        <v>CEVI PE 100 RC 140 X 16 TIP 2</v>
      </c>
      <c r="G27" s="41"/>
      <c r="H27" s="47">
        <f>OCENA!V466</f>
        <v>150</v>
      </c>
      <c r="I27" s="47" t="str">
        <f>OCENA!P466</f>
        <v>m</v>
      </c>
      <c r="J27" s="400"/>
      <c r="K27" s="96">
        <f t="shared" si="2"/>
        <v>0</v>
      </c>
      <c r="L27" s="47" t="str">
        <f>OCENA!O466</f>
        <v>C</v>
      </c>
    </row>
    <row r="28" spans="1:12" x14ac:dyDescent="0.2">
      <c r="A28" s="47">
        <f>OCENA!A467</f>
        <v>466</v>
      </c>
      <c r="B28" s="47">
        <f>OCENA!I467</f>
        <v>9842</v>
      </c>
      <c r="C28" s="448"/>
      <c r="D28" s="47">
        <f>OCENA!G467</f>
        <v>30</v>
      </c>
      <c r="E28" s="47" t="str">
        <f>OCENA!H467</f>
        <v>CEVI PE 100 RC 16 BAR 1_2</v>
      </c>
      <c r="F28" s="47" t="str">
        <f>OCENA!M467</f>
        <v>CEVI PE 100 RC 160 X 16 TIP 2</v>
      </c>
      <c r="G28" s="41"/>
      <c r="H28" s="47">
        <f>OCENA!V467</f>
        <v>24</v>
      </c>
      <c r="I28" s="47" t="str">
        <f>OCENA!P467</f>
        <v>m</v>
      </c>
      <c r="J28" s="400"/>
      <c r="K28" s="96">
        <f t="shared" si="2"/>
        <v>0</v>
      </c>
      <c r="L28" s="47" t="str">
        <f>OCENA!O467</f>
        <v>C</v>
      </c>
    </row>
    <row r="29" spans="1:12" x14ac:dyDescent="0.2">
      <c r="A29" s="47">
        <f>OCENA!A468</f>
        <v>467</v>
      </c>
      <c r="B29" s="47">
        <f>OCENA!I468</f>
        <v>9831</v>
      </c>
      <c r="C29" s="448"/>
      <c r="D29" s="47">
        <f>OCENA!G468</f>
        <v>30</v>
      </c>
      <c r="E29" s="47" t="str">
        <f>OCENA!H468</f>
        <v>CEVI PE 100 RC 16 BAR 1_2</v>
      </c>
      <c r="F29" s="47" t="str">
        <f>OCENA!M468</f>
        <v>CEVI PE 100 RC 180 X 16 TIP 2</v>
      </c>
      <c r="G29" s="41"/>
      <c r="H29" s="47">
        <f>OCENA!V468</f>
        <v>12</v>
      </c>
      <c r="I29" s="47" t="str">
        <f>OCENA!P468</f>
        <v>m</v>
      </c>
      <c r="J29" s="400"/>
      <c r="K29" s="96">
        <f t="shared" si="2"/>
        <v>0</v>
      </c>
      <c r="L29" s="47" t="str">
        <f>OCENA!O468</f>
        <v>C</v>
      </c>
    </row>
    <row r="30" spans="1:12" x14ac:dyDescent="0.2">
      <c r="A30" s="47">
        <f>OCENA!A469</f>
        <v>468</v>
      </c>
      <c r="B30" s="47">
        <f>OCENA!I469</f>
        <v>2480</v>
      </c>
      <c r="C30" s="448"/>
      <c r="D30" s="47">
        <f>OCENA!G469</f>
        <v>31</v>
      </c>
      <c r="E30" s="47" t="str">
        <f>OCENA!H469</f>
        <v>ZAŠČITNA CEVI-PE DVOSLOJNA REBRASTA</v>
      </c>
      <c r="F30" s="47" t="str">
        <f>OCENA!M469</f>
        <v>CEV STIGMAFLEX  110 (kos 6m)</v>
      </c>
      <c r="G30" s="41"/>
      <c r="H30" s="47">
        <f>OCENA!V469</f>
        <v>13</v>
      </c>
      <c r="I30" s="47" t="str">
        <f>OCENA!P469</f>
        <v>KOS</v>
      </c>
      <c r="J30" s="400"/>
      <c r="K30" s="96">
        <f t="shared" si="0"/>
        <v>0</v>
      </c>
      <c r="L30" s="47" t="str">
        <f>OCENA!O469</f>
        <v>C</v>
      </c>
    </row>
    <row r="31" spans="1:12" x14ac:dyDescent="0.2">
      <c r="A31" s="47">
        <f>OCENA!A470</f>
        <v>469</v>
      </c>
      <c r="B31" s="47">
        <f>OCENA!I470</f>
        <v>3886</v>
      </c>
      <c r="C31" s="448"/>
      <c r="D31" s="47">
        <f>OCENA!G470</f>
        <v>31</v>
      </c>
      <c r="E31" s="47" t="str">
        <f>OCENA!H470</f>
        <v>ZAŠČITNA CEVI-PE DVOSLOJNA REBRASTA</v>
      </c>
      <c r="F31" s="47" t="str">
        <f>OCENA!M470</f>
        <v xml:space="preserve">CEV STIGMAFLEX  75 V KOLUTU        </v>
      </c>
      <c r="G31" s="41"/>
      <c r="H31" s="47">
        <f>OCENA!V470</f>
        <v>4413</v>
      </c>
      <c r="I31" s="47" t="str">
        <f>OCENA!P470</f>
        <v>m</v>
      </c>
      <c r="J31" s="400"/>
      <c r="K31" s="96">
        <f t="shared" si="0"/>
        <v>0</v>
      </c>
      <c r="L31" s="47" t="str">
        <f>OCENA!O470</f>
        <v>C</v>
      </c>
    </row>
    <row r="32" spans="1:12" x14ac:dyDescent="0.2">
      <c r="A32" s="1">
        <f>OCENA!A471</f>
        <v>470</v>
      </c>
      <c r="B32" s="1">
        <f>OCENA!I471</f>
        <v>3887</v>
      </c>
      <c r="C32" s="337"/>
      <c r="D32" s="1">
        <f>OCENA!G471</f>
        <v>31</v>
      </c>
      <c r="E32" s="1" t="str">
        <f>OCENA!H471</f>
        <v>ZAŠČITNA CEVI-PE DVOSLOJNA REBRASTA</v>
      </c>
      <c r="F32" s="1" t="str">
        <f>OCENA!M471</f>
        <v xml:space="preserve">CEV STIGMAFLEX  110 V KOLUTU       </v>
      </c>
      <c r="G32" s="42"/>
      <c r="H32" s="1">
        <f>OCENA!V471</f>
        <v>640</v>
      </c>
      <c r="I32" s="1" t="str">
        <f>OCENA!P471</f>
        <v>m</v>
      </c>
      <c r="J32" s="400"/>
      <c r="K32" s="94">
        <f t="shared" si="0"/>
        <v>0</v>
      </c>
      <c r="L32" s="1" t="str">
        <f>OCENA!O471</f>
        <v>C</v>
      </c>
    </row>
    <row r="34" spans="4:11" x14ac:dyDescent="0.2">
      <c r="H34" s="32" t="s">
        <v>881</v>
      </c>
      <c r="K34" s="37">
        <f>SUM(K9:K32)</f>
        <v>0</v>
      </c>
    </row>
    <row r="36" spans="4:11" ht="14.25" x14ac:dyDescent="0.2">
      <c r="D36" s="8" t="s">
        <v>807</v>
      </c>
      <c r="E36" s="26"/>
      <c r="G36" s="9" t="s">
        <v>711</v>
      </c>
      <c r="H36" s="10" t="s">
        <v>809</v>
      </c>
    </row>
    <row r="37" spans="4:11" ht="14.25" x14ac:dyDescent="0.2">
      <c r="D37" s="8" t="s">
        <v>808</v>
      </c>
      <c r="E37" s="232"/>
      <c r="G37"/>
    </row>
    <row r="38" spans="4:11" ht="14.25" x14ac:dyDescent="0.2">
      <c r="D38" s="8"/>
      <c r="E38" s="5"/>
      <c r="G38"/>
      <c r="H38" s="515"/>
      <c r="I38" s="515"/>
      <c r="J38" s="515"/>
    </row>
    <row r="39" spans="4:11" x14ac:dyDescent="0.2">
      <c r="G39"/>
    </row>
    <row r="40" spans="4:11" x14ac:dyDescent="0.2">
      <c r="G40"/>
    </row>
    <row r="41" spans="4:11" x14ac:dyDescent="0.2">
      <c r="G41"/>
    </row>
    <row r="42" spans="4:11" x14ac:dyDescent="0.2">
      <c r="G42"/>
    </row>
    <row r="43" spans="4:11" x14ac:dyDescent="0.2">
      <c r="G43"/>
    </row>
    <row r="44" spans="4:11" x14ac:dyDescent="0.2">
      <c r="G44"/>
    </row>
    <row r="45" spans="4:11" x14ac:dyDescent="0.2">
      <c r="G45"/>
    </row>
    <row r="46" spans="4:11" x14ac:dyDescent="0.2">
      <c r="G46"/>
    </row>
    <row r="47" spans="4:11" x14ac:dyDescent="0.2">
      <c r="G47"/>
    </row>
  </sheetData>
  <sheetProtection algorithmName="SHA-512" hashValue="EJbxunrqWuBYv0cGd6rq5fTeEA4Yt8BPWyNvPtU2PBKrFEhoc129SsApsWmeidd4sr4dcTVBDXYzeZKyyx1JUg==" saltValue="hYjGyopTXhcdTNAiNSnvEA==" spinCount="100000" sheet="1" objects="1" scenarios="1"/>
  <customSheetViews>
    <customSheetView guid="{4B0E1DB3-FB24-45AC-833B-19C93D6E8F68}">
      <selection activeCell="C24" sqref="C24"/>
      <pageMargins left="0.23622047244094491" right="0.23622047244094491" top="0.74803149606299213" bottom="0.74803149606299213" header="0.31496062992125984" footer="0.31496062992125984"/>
      <pageSetup paperSize="9" scale="73" orientation="landscape" r:id="rId1"/>
      <headerFooter scaleWithDoc="0" alignWithMargins="0">
        <oddHeader>&amp;L&amp;"Arial,Poševno"&amp;9&amp;A&amp;C&amp;"Arial,Poševno"&amp;9&amp;K000000JN - Dobava materiala za javni vodovod&amp;R&amp;"Arial,Poševno"Obrazec št. 16</oddHeader>
        <oddFooter>&amp;C&amp;9Navodilo: Izpolnjujete samo zeleno označena polja. Ponudba mora biti datirana, žigosana in podpisana s strani osebe, ki je podpisnik ponudbe.
Stran &amp;P od &amp;N</oddFooter>
      </headerFooter>
    </customSheetView>
  </customSheetViews>
  <mergeCells count="3">
    <mergeCell ref="H38:J38"/>
    <mergeCell ref="D2:G2"/>
    <mergeCell ref="D8:E8"/>
  </mergeCells>
  <pageMargins left="0.59055118110236227" right="0.59055118110236227" top="0.74803149606299213" bottom="0.74803149606299213" header="0.31496062992125984" footer="0.31496062992125984"/>
  <pageSetup paperSize="9" scale="67" fitToHeight="0" orientation="landscape" r:id="rId2"/>
  <headerFooter scaleWithDoc="0" alignWithMargins="0">
    <oddHeader>&amp;L&amp;"Arial,Poševno"&amp;9&amp;A&amp;C&amp;"Arial,Poševno"&amp;9&amp;K000000JN - Dobava vodovodnega materiala&amp;R&amp;"Arial,Poševno"OBR-11</oddHeader>
    <oddFooter>&amp;C&amp;9Stran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6">
    <tabColor rgb="FF00B050"/>
    <pageSetUpPr autoPageBreaks="0" fitToPage="1"/>
  </sheetPr>
  <dimension ref="A2:L44"/>
  <sheetViews>
    <sheetView zoomScaleNormal="100" workbookViewId="0"/>
  </sheetViews>
  <sheetFormatPr defaultRowHeight="12.75" x14ac:dyDescent="0.2"/>
  <cols>
    <col min="1" max="1" width="5.42578125" customWidth="1"/>
    <col min="2" max="2" width="6.5703125" customWidth="1"/>
    <col min="3" max="3" width="15" customWidth="1"/>
    <col min="4" max="4" width="4.5703125" customWidth="1"/>
    <col min="5" max="5" width="55.5703125" customWidth="1"/>
    <col min="6" max="6" width="50.5703125" customWidth="1"/>
    <col min="7" max="7" width="20.5703125" style="2" customWidth="1"/>
    <col min="8" max="8" width="11.5703125" customWidth="1"/>
    <col min="9" max="9" width="7.5703125" customWidth="1"/>
    <col min="10" max="11" width="15.5703125" customWidth="1"/>
  </cols>
  <sheetData>
    <row r="2" spans="1:12" ht="20.45" customHeight="1" x14ac:dyDescent="0.2">
      <c r="B2" s="27"/>
      <c r="C2" s="27"/>
      <c r="D2" s="516" t="s">
        <v>851</v>
      </c>
      <c r="E2" s="516"/>
      <c r="F2" s="516"/>
      <c r="G2" s="516"/>
      <c r="H2" s="27"/>
      <c r="I2" s="27"/>
      <c r="J2" s="27"/>
      <c r="K2" s="27"/>
    </row>
    <row r="4" spans="1:12" x14ac:dyDescent="0.2">
      <c r="E4" s="6" t="s">
        <v>819</v>
      </c>
    </row>
    <row r="5" spans="1:12" x14ac:dyDescent="0.2">
      <c r="E5" s="6"/>
    </row>
    <row r="6" spans="1:12" x14ac:dyDescent="0.2">
      <c r="E6" s="15"/>
    </row>
    <row r="8" spans="1:12" s="7" customFormat="1" ht="39" customHeight="1" x14ac:dyDescent="0.2">
      <c r="A8" s="401" t="s">
        <v>0</v>
      </c>
      <c r="B8" s="19" t="s">
        <v>691</v>
      </c>
      <c r="C8" s="403" t="s">
        <v>1425</v>
      </c>
      <c r="D8" s="513" t="s">
        <v>1</v>
      </c>
      <c r="E8" s="514"/>
      <c r="F8" s="21" t="s">
        <v>847</v>
      </c>
      <c r="G8" s="21" t="s">
        <v>3</v>
      </c>
      <c r="H8" s="21" t="s">
        <v>1800</v>
      </c>
      <c r="I8" s="21" t="s">
        <v>848</v>
      </c>
      <c r="J8" s="21" t="s">
        <v>1803</v>
      </c>
      <c r="K8" s="21" t="s">
        <v>1801</v>
      </c>
      <c r="L8" s="21"/>
    </row>
    <row r="9" spans="1:12" x14ac:dyDescent="0.2">
      <c r="A9" s="1">
        <f>OCENA!A472</f>
        <v>471</v>
      </c>
      <c r="B9" s="1">
        <f>OCENA!I472</f>
        <v>3434</v>
      </c>
      <c r="C9" s="26"/>
      <c r="D9" s="1">
        <f>OCENA!$G472</f>
        <v>32</v>
      </c>
      <c r="E9" s="1" t="str">
        <f>OCENA!H472</f>
        <v>NAVRTALNI ZASUNI S PRIPADAJOČIMI STREMENI</v>
      </c>
      <c r="F9" s="1" t="str">
        <f>OCENA!M472</f>
        <v xml:space="preserve">NAVRT.ZASUN  DN  63  PVC,PE        </v>
      </c>
      <c r="G9" s="41"/>
      <c r="H9" s="104">
        <f>OCENA!V472</f>
        <v>10</v>
      </c>
      <c r="I9" s="1" t="str">
        <f>OCENA!P472</f>
        <v>KOS</v>
      </c>
      <c r="J9" s="400"/>
      <c r="K9" s="96">
        <f>H9*J9</f>
        <v>0</v>
      </c>
      <c r="L9" s="1" t="str">
        <f>OCENA!O472</f>
        <v>D</v>
      </c>
    </row>
    <row r="10" spans="1:12" x14ac:dyDescent="0.2">
      <c r="A10" s="1">
        <f>OCENA!A473</f>
        <v>472</v>
      </c>
      <c r="B10" s="1">
        <f>OCENA!I473</f>
        <v>3435</v>
      </c>
      <c r="C10" s="26"/>
      <c r="D10" s="1">
        <f>OCENA!$G473</f>
        <v>32</v>
      </c>
      <c r="E10" s="1" t="str">
        <f>OCENA!H473</f>
        <v>NAVRTALNI ZASUNI S PRIPADAJOČIMI STREMENI</v>
      </c>
      <c r="F10" s="1" t="str">
        <f>OCENA!M473</f>
        <v xml:space="preserve">NAVRT.ZASUN  DN  75  PVC,PE        </v>
      </c>
      <c r="G10" s="41"/>
      <c r="H10" s="104">
        <f>OCENA!V473</f>
        <v>5</v>
      </c>
      <c r="I10" s="1" t="str">
        <f>OCENA!P473</f>
        <v>KOS</v>
      </c>
      <c r="J10" s="400"/>
      <c r="K10" s="96">
        <f t="shared" ref="K10:K35" si="0">H10*J10</f>
        <v>0</v>
      </c>
      <c r="L10" s="1" t="str">
        <f>OCENA!O473</f>
        <v>D</v>
      </c>
    </row>
    <row r="11" spans="1:12" x14ac:dyDescent="0.2">
      <c r="A11" s="1">
        <f>OCENA!A474</f>
        <v>473</v>
      </c>
      <c r="B11" s="1">
        <f>OCENA!I474</f>
        <v>3437</v>
      </c>
      <c r="C11" s="26"/>
      <c r="D11" s="1">
        <f>OCENA!$G474</f>
        <v>32</v>
      </c>
      <c r="E11" s="1" t="str">
        <f>OCENA!H474</f>
        <v>NAVRTALNI ZASUNI S PRIPADAJOČIMI STREMENI</v>
      </c>
      <c r="F11" s="1" t="str">
        <f>OCENA!M474</f>
        <v xml:space="preserve">NAVRT.ZASUN  DN  90  PVC,PE        </v>
      </c>
      <c r="G11" s="41"/>
      <c r="H11" s="104">
        <f>OCENA!V474</f>
        <v>53</v>
      </c>
      <c r="I11" s="1" t="str">
        <f>OCENA!P474</f>
        <v>KOS</v>
      </c>
      <c r="J11" s="400"/>
      <c r="K11" s="96">
        <f t="shared" si="0"/>
        <v>0</v>
      </c>
      <c r="L11" s="1" t="str">
        <f>OCENA!O474</f>
        <v>D</v>
      </c>
    </row>
    <row r="12" spans="1:12" x14ac:dyDescent="0.2">
      <c r="A12" s="1">
        <f>OCENA!A475</f>
        <v>474</v>
      </c>
      <c r="B12" s="1">
        <f>OCENA!I475</f>
        <v>3439</v>
      </c>
      <c r="C12" s="26"/>
      <c r="D12" s="1">
        <f>OCENA!$G475</f>
        <v>32</v>
      </c>
      <c r="E12" s="1" t="str">
        <f>OCENA!H475</f>
        <v>NAVRTALNI ZASUNI S PRIPADAJOČIMI STREMENI</v>
      </c>
      <c r="F12" s="1" t="str">
        <f>OCENA!M475</f>
        <v xml:space="preserve">NAVRT.ZASUN  DN 110  PVC,PE        </v>
      </c>
      <c r="G12" s="41"/>
      <c r="H12" s="104">
        <f>OCENA!V475</f>
        <v>23</v>
      </c>
      <c r="I12" s="1" t="str">
        <f>OCENA!P475</f>
        <v>KOS</v>
      </c>
      <c r="J12" s="400"/>
      <c r="K12" s="96">
        <f t="shared" si="0"/>
        <v>0</v>
      </c>
      <c r="L12" s="1" t="str">
        <f>OCENA!O475</f>
        <v>D</v>
      </c>
    </row>
    <row r="13" spans="1:12" x14ac:dyDescent="0.2">
      <c r="A13" s="1">
        <f>OCENA!A476</f>
        <v>475</v>
      </c>
      <c r="B13" s="1">
        <f>OCENA!I476</f>
        <v>3440</v>
      </c>
      <c r="C13" s="26"/>
      <c r="D13" s="1">
        <f>OCENA!$G476</f>
        <v>32</v>
      </c>
      <c r="E13" s="1" t="str">
        <f>OCENA!H476</f>
        <v>NAVRTALNI ZASUNI S PRIPADAJOČIMI STREMENI</v>
      </c>
      <c r="F13" s="1" t="str">
        <f>OCENA!M476</f>
        <v xml:space="preserve">NAVRT.ZASUN  DN 125  PVC,PE        </v>
      </c>
      <c r="G13" s="41"/>
      <c r="H13" s="104">
        <f>OCENA!V476</f>
        <v>45</v>
      </c>
      <c r="I13" s="1" t="str">
        <f>OCENA!P476</f>
        <v>KOS</v>
      </c>
      <c r="J13" s="400"/>
      <c r="K13" s="96">
        <f t="shared" si="0"/>
        <v>0</v>
      </c>
      <c r="L13" s="1" t="str">
        <f>OCENA!O476</f>
        <v>D</v>
      </c>
    </row>
    <row r="14" spans="1:12" x14ac:dyDescent="0.2">
      <c r="A14" s="1">
        <f>OCENA!A477</f>
        <v>476</v>
      </c>
      <c r="B14" s="1">
        <f>OCENA!I477</f>
        <v>3442</v>
      </c>
      <c r="C14" s="26"/>
      <c r="D14" s="1">
        <f>OCENA!$G477</f>
        <v>32</v>
      </c>
      <c r="E14" s="1" t="str">
        <f>OCENA!H477</f>
        <v>NAVRTALNI ZASUNI S PRIPADAJOČIMI STREMENI</v>
      </c>
      <c r="F14" s="1" t="str">
        <f>OCENA!M477</f>
        <v xml:space="preserve">NAVRT.ZASUN  DN 140  PVC,PE        </v>
      </c>
      <c r="G14" s="41"/>
      <c r="H14" s="104">
        <f>OCENA!V477</f>
        <v>8</v>
      </c>
      <c r="I14" s="1" t="str">
        <f>OCENA!P477</f>
        <v>KOS</v>
      </c>
      <c r="J14" s="400"/>
      <c r="K14" s="96">
        <f t="shared" si="0"/>
        <v>0</v>
      </c>
      <c r="L14" s="1" t="str">
        <f>OCENA!O477</f>
        <v>D</v>
      </c>
    </row>
    <row r="15" spans="1:12" x14ac:dyDescent="0.2">
      <c r="A15" s="1">
        <f>OCENA!A478</f>
        <v>477</v>
      </c>
      <c r="B15" s="1">
        <f>OCENA!I478</f>
        <v>3444</v>
      </c>
      <c r="C15" s="26"/>
      <c r="D15" s="1">
        <f>OCENA!$G478</f>
        <v>32</v>
      </c>
      <c r="E15" s="1" t="str">
        <f>OCENA!H478</f>
        <v>NAVRTALNI ZASUNI S PRIPADAJOČIMI STREMENI</v>
      </c>
      <c r="F15" s="1" t="str">
        <f>OCENA!M478</f>
        <v xml:space="preserve">NAVRT.ZASUN  DN 160  PVC,PE        </v>
      </c>
      <c r="G15" s="41"/>
      <c r="H15" s="104">
        <f>OCENA!V478</f>
        <v>3</v>
      </c>
      <c r="I15" s="1" t="str">
        <f>OCENA!P478</f>
        <v>KOS</v>
      </c>
      <c r="J15" s="400"/>
      <c r="K15" s="96">
        <f t="shared" si="0"/>
        <v>0</v>
      </c>
      <c r="L15" s="1" t="str">
        <f>OCENA!O478</f>
        <v>D</v>
      </c>
    </row>
    <row r="16" spans="1:12" x14ac:dyDescent="0.2">
      <c r="A16" s="1">
        <f>OCENA!A479</f>
        <v>478</v>
      </c>
      <c r="B16" s="1">
        <f>OCENA!I479</f>
        <v>3446</v>
      </c>
      <c r="C16" s="26"/>
      <c r="D16" s="1">
        <f>OCENA!$G479</f>
        <v>32</v>
      </c>
      <c r="E16" s="1" t="str">
        <f>OCENA!H479</f>
        <v>NAVRTALNI ZASUNI S PRIPADAJOČIMI STREMENI</v>
      </c>
      <c r="F16" s="1" t="str">
        <f>OCENA!M479</f>
        <v xml:space="preserve">NAVRT.ZASUN  DN 225  PVC,PE        </v>
      </c>
      <c r="G16" s="41"/>
      <c r="H16" s="104">
        <f>OCENA!V479</f>
        <v>8</v>
      </c>
      <c r="I16" s="1" t="str">
        <f>OCENA!P479</f>
        <v>KOS</v>
      </c>
      <c r="J16" s="400"/>
      <c r="K16" s="96">
        <f t="shared" si="0"/>
        <v>0</v>
      </c>
      <c r="L16" s="1" t="str">
        <f>OCENA!O479</f>
        <v>D</v>
      </c>
    </row>
    <row r="17" spans="1:12" x14ac:dyDescent="0.2">
      <c r="A17" s="1">
        <f>OCENA!A480</f>
        <v>479</v>
      </c>
      <c r="B17" s="1">
        <f>OCENA!I480</f>
        <v>9077</v>
      </c>
      <c r="C17" s="26"/>
      <c r="D17" s="1">
        <f>OCENA!$G480</f>
        <v>32</v>
      </c>
      <c r="E17" s="1" t="str">
        <f>OCENA!H480</f>
        <v>NAVRTALNI ZASUNI S PRIPADAJOČIMI STREMENI</v>
      </c>
      <c r="F17" s="1" t="str">
        <f>OCENA!M480</f>
        <v xml:space="preserve">NAVRT.ZASUN DN  60  FE,SAL.        </v>
      </c>
      <c r="G17" s="41"/>
      <c r="H17" s="104">
        <f>OCENA!V480</f>
        <v>13</v>
      </c>
      <c r="I17" s="1" t="str">
        <f>OCENA!P480</f>
        <v>KOS</v>
      </c>
      <c r="J17" s="400"/>
      <c r="K17" s="96">
        <f t="shared" si="0"/>
        <v>0</v>
      </c>
      <c r="L17" s="1" t="str">
        <f>OCENA!O480</f>
        <v>D</v>
      </c>
    </row>
    <row r="18" spans="1:12" x14ac:dyDescent="0.2">
      <c r="A18" s="1">
        <f>OCENA!A481</f>
        <v>480</v>
      </c>
      <c r="B18" s="1">
        <f>OCENA!I481</f>
        <v>3941</v>
      </c>
      <c r="C18" s="26"/>
      <c r="D18" s="1">
        <f>OCENA!$G481</f>
        <v>32</v>
      </c>
      <c r="E18" s="1" t="str">
        <f>OCENA!H481</f>
        <v>NAVRTALNI ZASUNI S PRIPADAJOČIMI STREMENI</v>
      </c>
      <c r="F18" s="1" t="str">
        <f>OCENA!M481</f>
        <v xml:space="preserve">NAVRT.ZASUN DN  80  FE,SAL.        </v>
      </c>
      <c r="G18" s="41"/>
      <c r="H18" s="104">
        <f>OCENA!V481</f>
        <v>13</v>
      </c>
      <c r="I18" s="1" t="str">
        <f>OCENA!P481</f>
        <v>KOS</v>
      </c>
      <c r="J18" s="400"/>
      <c r="K18" s="96">
        <f t="shared" si="0"/>
        <v>0</v>
      </c>
      <c r="L18" s="1" t="str">
        <f>OCENA!O481</f>
        <v>D</v>
      </c>
    </row>
    <row r="19" spans="1:12" x14ac:dyDescent="0.2">
      <c r="A19" s="1">
        <f>OCENA!A482</f>
        <v>481</v>
      </c>
      <c r="B19" s="1">
        <f>OCENA!I482</f>
        <v>3438</v>
      </c>
      <c r="C19" s="26"/>
      <c r="D19" s="1">
        <f>OCENA!$G482</f>
        <v>32</v>
      </c>
      <c r="E19" s="1" t="str">
        <f>OCENA!H482</f>
        <v>NAVRTALNI ZASUNI S PRIPADAJOČIMI STREMENI</v>
      </c>
      <c r="F19" s="1" t="str">
        <f>OCENA!M482</f>
        <v xml:space="preserve">NAVRT.ZASUN DN 100  FE,SAL.        </v>
      </c>
      <c r="G19" s="41"/>
      <c r="H19" s="104">
        <f>OCENA!V482</f>
        <v>8</v>
      </c>
      <c r="I19" s="1" t="str">
        <f>OCENA!P482</f>
        <v>KOS</v>
      </c>
      <c r="J19" s="400"/>
      <c r="K19" s="96">
        <f t="shared" si="0"/>
        <v>0</v>
      </c>
      <c r="L19" s="1" t="str">
        <f>OCENA!O482</f>
        <v>D</v>
      </c>
    </row>
    <row r="20" spans="1:12" x14ac:dyDescent="0.2">
      <c r="A20" s="1">
        <f>OCENA!A483</f>
        <v>482</v>
      </c>
      <c r="B20" s="1">
        <f>OCENA!I483</f>
        <v>3932</v>
      </c>
      <c r="C20" s="26"/>
      <c r="D20" s="1">
        <f>OCENA!$G483</f>
        <v>32</v>
      </c>
      <c r="E20" s="1" t="str">
        <f>OCENA!H483</f>
        <v>NAVRTALNI ZASUNI S PRIPADAJOČIMI STREMENI</v>
      </c>
      <c r="F20" s="1" t="str">
        <f>OCENA!M483</f>
        <v xml:space="preserve">NAVRT.ZASUN DN 125  FE,SAL.        </v>
      </c>
      <c r="G20" s="41"/>
      <c r="H20" s="104">
        <f>OCENA!V483</f>
        <v>5</v>
      </c>
      <c r="I20" s="1" t="str">
        <f>OCENA!P483</f>
        <v>KOS</v>
      </c>
      <c r="J20" s="400"/>
      <c r="K20" s="96">
        <f t="shared" si="0"/>
        <v>0</v>
      </c>
      <c r="L20" s="1" t="str">
        <f>OCENA!O483</f>
        <v>D</v>
      </c>
    </row>
    <row r="21" spans="1:12" x14ac:dyDescent="0.2">
      <c r="A21" s="47">
        <f>OCENA!A484</f>
        <v>483</v>
      </c>
      <c r="B21" s="47">
        <f>OCENA!I484</f>
        <v>3443</v>
      </c>
      <c r="C21" s="447"/>
      <c r="D21" s="47">
        <f>OCENA!$G484</f>
        <v>32</v>
      </c>
      <c r="E21" s="47" t="str">
        <f>OCENA!H484</f>
        <v>NAVRTALNI ZASUNI S PRIPADAJOČIMI STREMENI</v>
      </c>
      <c r="F21" s="47" t="str">
        <f>OCENA!M484</f>
        <v xml:space="preserve">NAVRT.ZASUN DN 150 FE,SAL          </v>
      </c>
      <c r="G21" s="41"/>
      <c r="H21" s="46">
        <f>OCENA!V484</f>
        <v>5</v>
      </c>
      <c r="I21" s="47" t="str">
        <f>OCENA!P484</f>
        <v>KOS</v>
      </c>
      <c r="J21" s="400"/>
      <c r="K21" s="96">
        <f t="shared" si="0"/>
        <v>0</v>
      </c>
      <c r="L21" s="1" t="str">
        <f>OCENA!O484</f>
        <v>D</v>
      </c>
    </row>
    <row r="22" spans="1:12" x14ac:dyDescent="0.2">
      <c r="A22" s="47">
        <f>OCENA!A485</f>
        <v>484</v>
      </c>
      <c r="B22" s="47">
        <f>OCENA!I485</f>
        <v>3445</v>
      </c>
      <c r="C22" s="447"/>
      <c r="D22" s="47">
        <f>OCENA!$G485</f>
        <v>32</v>
      </c>
      <c r="E22" s="47" t="str">
        <f>OCENA!H485</f>
        <v>NAVRTALNI ZASUNI S PRIPADAJOČIMI STREMENI</v>
      </c>
      <c r="F22" s="47" t="str">
        <f>OCENA!M485</f>
        <v xml:space="preserve">NAVRT.ZASUN DN 200 FE,SAL          </v>
      </c>
      <c r="G22" s="41"/>
      <c r="H22" s="46">
        <f>OCENA!V485</f>
        <v>5</v>
      </c>
      <c r="I22" s="47" t="str">
        <f>OCENA!P485</f>
        <v>KOS</v>
      </c>
      <c r="J22" s="400"/>
      <c r="K22" s="96">
        <f t="shared" si="0"/>
        <v>0</v>
      </c>
      <c r="L22" s="1" t="str">
        <f>OCENA!O485</f>
        <v>D</v>
      </c>
    </row>
    <row r="23" spans="1:12" x14ac:dyDescent="0.2">
      <c r="A23" s="47">
        <f>OCENA!A486</f>
        <v>485</v>
      </c>
      <c r="B23" s="47">
        <f>OCENA!I486</f>
        <v>9421</v>
      </c>
      <c r="C23" s="447"/>
      <c r="D23" s="47">
        <f>OCENA!$G486</f>
        <v>32</v>
      </c>
      <c r="E23" s="47" t="str">
        <f>OCENA!H486</f>
        <v>NAVRTALNI ZASUNI S PRIPADAJOČIMI STREMENI</v>
      </c>
      <c r="F23" s="47" t="str">
        <f>OCENA!M486</f>
        <v xml:space="preserve">NAVRT.ZASUN DN 250 FE,SAL          </v>
      </c>
      <c r="G23" s="41"/>
      <c r="H23" s="46">
        <f>OCENA!V486</f>
        <v>8</v>
      </c>
      <c r="I23" s="47" t="str">
        <f>OCENA!P486</f>
        <v>KOS</v>
      </c>
      <c r="J23" s="400"/>
      <c r="K23" s="96">
        <f t="shared" si="0"/>
        <v>0</v>
      </c>
      <c r="L23" s="1" t="str">
        <f>OCENA!O486</f>
        <v>D</v>
      </c>
    </row>
    <row r="24" spans="1:12" x14ac:dyDescent="0.2">
      <c r="A24" s="47">
        <f>OCENA!A487</f>
        <v>486</v>
      </c>
      <c r="B24" s="47">
        <f>OCENA!I487</f>
        <v>4052</v>
      </c>
      <c r="C24" s="447"/>
      <c r="D24" s="47">
        <f>OCENA!$G487</f>
        <v>33</v>
      </c>
      <c r="E24" s="47" t="str">
        <f>OCENA!H487</f>
        <v>SPOJNI MATERIAL NAVRTALNEGA ZASUNA</v>
      </c>
      <c r="F24" s="47" t="str">
        <f>OCENA!M487</f>
        <v xml:space="preserve">VRTLJIVO KOLENO NAVRT.ZASUNA 3/4'' </v>
      </c>
      <c r="G24" s="41"/>
      <c r="H24" s="46">
        <f>OCENA!V487</f>
        <v>20</v>
      </c>
      <c r="I24" s="47" t="str">
        <f>OCENA!P487</f>
        <v>KOS</v>
      </c>
      <c r="J24" s="400"/>
      <c r="K24" s="96">
        <f t="shared" si="0"/>
        <v>0</v>
      </c>
      <c r="L24" s="1" t="str">
        <f>OCENA!O487</f>
        <v>D</v>
      </c>
    </row>
    <row r="25" spans="1:12" x14ac:dyDescent="0.2">
      <c r="A25" s="47">
        <f>OCENA!A488</f>
        <v>487</v>
      </c>
      <c r="B25" s="47">
        <f>OCENA!I488</f>
        <v>9126</v>
      </c>
      <c r="C25" s="447"/>
      <c r="D25" s="47">
        <f>OCENA!$G488</f>
        <v>33</v>
      </c>
      <c r="E25" s="47" t="str">
        <f>OCENA!H488</f>
        <v>SPOJNI MATERIAL NAVRTALNEGA ZASUNA</v>
      </c>
      <c r="F25" s="47" t="str">
        <f>OCENA!M488</f>
        <v>VRTLJIVO KOLENO NAVR.ZASUNA 6/4</v>
      </c>
      <c r="G25" s="41"/>
      <c r="H25" s="46">
        <f>OCENA!V488</f>
        <v>20</v>
      </c>
      <c r="I25" s="47" t="str">
        <f>OCENA!P488</f>
        <v>KOS</v>
      </c>
      <c r="J25" s="400"/>
      <c r="K25" s="96">
        <f t="shared" si="0"/>
        <v>0</v>
      </c>
      <c r="L25" s="1" t="str">
        <f>OCENA!O488</f>
        <v>D</v>
      </c>
    </row>
    <row r="26" spans="1:12" x14ac:dyDescent="0.2">
      <c r="A26" s="47">
        <f>OCENA!A489</f>
        <v>488</v>
      </c>
      <c r="B26" s="47">
        <f>OCENA!I489</f>
        <v>4051</v>
      </c>
      <c r="C26" s="447"/>
      <c r="D26" s="47">
        <f>OCENA!$G489</f>
        <v>33</v>
      </c>
      <c r="E26" s="47" t="str">
        <f>OCENA!H489</f>
        <v>SPOJNI MATERIAL NAVRTALNEGA ZASUNA</v>
      </c>
      <c r="F26" s="47" t="str">
        <f>OCENA!M489</f>
        <v xml:space="preserve">VRTLJIVO KOLENO NAVRT.ZASUNA 1''   </v>
      </c>
      <c r="G26" s="41"/>
      <c r="H26" s="46">
        <f>OCENA!V489</f>
        <v>175</v>
      </c>
      <c r="I26" s="47" t="str">
        <f>OCENA!P489</f>
        <v>KOS</v>
      </c>
      <c r="J26" s="400"/>
      <c r="K26" s="96">
        <f t="shared" si="0"/>
        <v>0</v>
      </c>
      <c r="L26" s="1" t="str">
        <f>OCENA!O489</f>
        <v>D</v>
      </c>
    </row>
    <row r="27" spans="1:12" x14ac:dyDescent="0.2">
      <c r="A27" s="47">
        <f>OCENA!A490</f>
        <v>489</v>
      </c>
      <c r="B27" s="47">
        <f>OCENA!I490</f>
        <v>9125</v>
      </c>
      <c r="C27" s="447"/>
      <c r="D27" s="47">
        <f>OCENA!$G490</f>
        <v>33</v>
      </c>
      <c r="E27" s="47" t="str">
        <f>OCENA!H490</f>
        <v>SPOJNI MATERIAL NAVRTALNEGA ZASUNA</v>
      </c>
      <c r="F27" s="47" t="str">
        <f>OCENA!M490</f>
        <v>VRTLJIVO KOLENO NAVR.ZASUNA 5/4</v>
      </c>
      <c r="G27" s="41"/>
      <c r="H27" s="46">
        <f>OCENA!V490</f>
        <v>3</v>
      </c>
      <c r="I27" s="47" t="str">
        <f>OCENA!P490</f>
        <v>KOS</v>
      </c>
      <c r="J27" s="400"/>
      <c r="K27" s="96">
        <f t="shared" si="0"/>
        <v>0</v>
      </c>
      <c r="L27" s="1" t="str">
        <f>OCENA!O490</f>
        <v>D</v>
      </c>
    </row>
    <row r="28" spans="1:12" x14ac:dyDescent="0.2">
      <c r="A28" s="47">
        <f>OCENA!A491</f>
        <v>490</v>
      </c>
      <c r="B28" s="47">
        <f>OCENA!I491</f>
        <v>3666</v>
      </c>
      <c r="C28" s="447"/>
      <c r="D28" s="47">
        <f>OCENA!$G491</f>
        <v>34</v>
      </c>
      <c r="E28" s="47" t="str">
        <f>OCENA!H491</f>
        <v>VGRADNA GARNITURA (PRIKLJUČKI)</v>
      </c>
      <c r="F28" s="47" t="str">
        <f>OCENA!M491</f>
        <v>VGRADNA GAR. TEL.H=0.8-1.4 m</v>
      </c>
      <c r="G28" s="41"/>
      <c r="H28" s="46">
        <f>OCENA!V491</f>
        <v>138</v>
      </c>
      <c r="I28" s="47" t="str">
        <f>OCENA!P491</f>
        <v>KOS</v>
      </c>
      <c r="J28" s="400"/>
      <c r="K28" s="96">
        <f t="shared" si="0"/>
        <v>0</v>
      </c>
      <c r="L28" s="1" t="str">
        <f>OCENA!O491</f>
        <v>D</v>
      </c>
    </row>
    <row r="29" spans="1:12" x14ac:dyDescent="0.2">
      <c r="A29" s="47">
        <f>OCENA!A492</f>
        <v>491</v>
      </c>
      <c r="B29" s="47">
        <f>OCENA!I492</f>
        <v>3867</v>
      </c>
      <c r="C29" s="447"/>
      <c r="D29" s="47">
        <f>OCENA!$G492</f>
        <v>34</v>
      </c>
      <c r="E29" s="47" t="str">
        <f>OCENA!H492</f>
        <v>VGRADNA GARNITURA (PRIKLJUČKI)</v>
      </c>
      <c r="F29" s="47" t="str">
        <f>OCENA!M492</f>
        <v xml:space="preserve">VGRADNA GAR. TEL.H=1.3-1.8 m </v>
      </c>
      <c r="G29" s="41"/>
      <c r="H29" s="46">
        <f>OCENA!V492</f>
        <v>48</v>
      </c>
      <c r="I29" s="47" t="str">
        <f>OCENA!P492</f>
        <v>KOS</v>
      </c>
      <c r="J29" s="400"/>
      <c r="K29" s="96">
        <f t="shared" si="0"/>
        <v>0</v>
      </c>
      <c r="L29" s="1" t="str">
        <f>OCENA!O492</f>
        <v>D</v>
      </c>
    </row>
    <row r="30" spans="1:12" x14ac:dyDescent="0.2">
      <c r="A30" s="47">
        <f>OCENA!A493</f>
        <v>492</v>
      </c>
      <c r="B30" s="47">
        <f>OCENA!I493</f>
        <v>4043</v>
      </c>
      <c r="C30" s="447"/>
      <c r="D30" s="47">
        <f>OCENA!$G493</f>
        <v>35</v>
      </c>
      <c r="E30" s="47" t="str">
        <f>OCENA!H493</f>
        <v>HIDRANTI NADZEMNI</v>
      </c>
      <c r="F30" s="47" t="str">
        <f>OCENA!M493</f>
        <v xml:space="preserve">HIDRANT NAD. 80/1000 LOMLJIVI INOX   </v>
      </c>
      <c r="G30" s="41"/>
      <c r="H30" s="46">
        <f>OCENA!V493</f>
        <v>63</v>
      </c>
      <c r="I30" s="47" t="str">
        <f>OCENA!P493</f>
        <v>KOS</v>
      </c>
      <c r="J30" s="400"/>
      <c r="K30" s="96">
        <f t="shared" si="0"/>
        <v>0</v>
      </c>
      <c r="L30" s="1" t="str">
        <f>OCENA!O493</f>
        <v>D</v>
      </c>
    </row>
    <row r="31" spans="1:12" x14ac:dyDescent="0.2">
      <c r="A31" s="47">
        <f>OCENA!A494</f>
        <v>493</v>
      </c>
      <c r="B31" s="47">
        <f>OCENA!I494</f>
        <v>2987</v>
      </c>
      <c r="C31" s="447"/>
      <c r="D31" s="47">
        <f>OCENA!$G494</f>
        <v>35</v>
      </c>
      <c r="E31" s="47" t="str">
        <f>OCENA!H494</f>
        <v>HIDRANTI NADZEMNI</v>
      </c>
      <c r="F31" s="47" t="str">
        <f>OCENA!M494</f>
        <v xml:space="preserve">HIDRANT NAD. 100/1000 LOMLJIVI INOX   </v>
      </c>
      <c r="G31" s="41"/>
      <c r="H31" s="46">
        <f>OCENA!V494</f>
        <v>5</v>
      </c>
      <c r="I31" s="47" t="str">
        <f>OCENA!P494</f>
        <v>KOS</v>
      </c>
      <c r="J31" s="400"/>
      <c r="K31" s="96">
        <f t="shared" ref="K31" si="1">H31*J31</f>
        <v>0</v>
      </c>
      <c r="L31" s="49" t="str">
        <f>OCENA!O494</f>
        <v>D</v>
      </c>
    </row>
    <row r="32" spans="1:12" x14ac:dyDescent="0.2">
      <c r="A32" s="47">
        <f>OCENA!A495</f>
        <v>494</v>
      </c>
      <c r="B32" s="47">
        <f>OCENA!I495</f>
        <v>2985</v>
      </c>
      <c r="C32" s="447"/>
      <c r="D32" s="47">
        <f>OCENA!$G495</f>
        <v>36</v>
      </c>
      <c r="E32" s="47" t="str">
        <f>OCENA!H495</f>
        <v>HIDRANTI PODZEMNI</v>
      </c>
      <c r="F32" s="47" t="str">
        <f>OCENA!M495</f>
        <v>HIDRANT PODZ. DN  80/750</v>
      </c>
      <c r="G32" s="41"/>
      <c r="H32" s="46">
        <f>OCENA!V495</f>
        <v>8</v>
      </c>
      <c r="I32" s="47" t="str">
        <f>OCENA!P495</f>
        <v>KOS</v>
      </c>
      <c r="J32" s="400"/>
      <c r="K32" s="96">
        <f t="shared" si="0"/>
        <v>0</v>
      </c>
      <c r="L32" s="1" t="str">
        <f>OCENA!O495</f>
        <v>D</v>
      </c>
    </row>
    <row r="33" spans="1:12" x14ac:dyDescent="0.2">
      <c r="A33" s="47">
        <f>OCENA!A496</f>
        <v>495</v>
      </c>
      <c r="B33" s="47">
        <f>OCENA!I496</f>
        <v>4048</v>
      </c>
      <c r="C33" s="447"/>
      <c r="D33" s="47">
        <f>OCENA!$G496</f>
        <v>37</v>
      </c>
      <c r="E33" s="47" t="str">
        <f>OCENA!H496</f>
        <v>PRIROBNIČNI PROTIPOVRTANI VENTIL</v>
      </c>
      <c r="F33" s="47" t="str">
        <f>OCENA!M496</f>
        <v xml:space="preserve">PROTIPOVRATNI VENTIL DN 50         </v>
      </c>
      <c r="G33" s="41"/>
      <c r="H33" s="46">
        <f>OCENA!V496</f>
        <v>5</v>
      </c>
      <c r="I33" s="47" t="str">
        <f>OCENA!P496</f>
        <v>KOS</v>
      </c>
      <c r="J33" s="400"/>
      <c r="K33" s="96">
        <f t="shared" si="0"/>
        <v>0</v>
      </c>
      <c r="L33" s="1" t="str">
        <f>OCENA!O496</f>
        <v>D</v>
      </c>
    </row>
    <row r="34" spans="1:12" x14ac:dyDescent="0.2">
      <c r="A34" s="47">
        <f>OCENA!A497</f>
        <v>496</v>
      </c>
      <c r="B34" s="47">
        <f>OCENA!I497</f>
        <v>9058</v>
      </c>
      <c r="C34" s="447"/>
      <c r="D34" s="47">
        <f>OCENA!$G497</f>
        <v>37</v>
      </c>
      <c r="E34" s="47" t="str">
        <f>OCENA!H497</f>
        <v>PRIROBNIČNI PROTIPOVRTANI VENTIL</v>
      </c>
      <c r="F34" s="47" t="str">
        <f>OCENA!M497</f>
        <v xml:space="preserve">PROTIPOVRATNI VENTIL DN 80         </v>
      </c>
      <c r="G34" s="41"/>
      <c r="H34" s="46">
        <f>OCENA!V497</f>
        <v>3</v>
      </c>
      <c r="I34" s="47" t="str">
        <f>OCENA!P497</f>
        <v>KOS</v>
      </c>
      <c r="J34" s="400"/>
      <c r="K34" s="96">
        <f t="shared" si="0"/>
        <v>0</v>
      </c>
      <c r="L34" s="1" t="str">
        <f>OCENA!O497</f>
        <v>D</v>
      </c>
    </row>
    <row r="35" spans="1:12" x14ac:dyDescent="0.2">
      <c r="A35" s="47">
        <f>OCENA!A498</f>
        <v>497</v>
      </c>
      <c r="B35" s="47">
        <f>OCENA!I498</f>
        <v>2338</v>
      </c>
      <c r="C35" s="447"/>
      <c r="D35" s="47">
        <f>OCENA!$G498</f>
        <v>37</v>
      </c>
      <c r="E35" s="47" t="str">
        <f>OCENA!H498</f>
        <v>PRIROBNIČNI LOVILEC DROBNIH DELCEV</v>
      </c>
      <c r="F35" s="47" t="str">
        <f>OCENA!M498</f>
        <v xml:space="preserve">LOVILEC DROBNIH DELCEV NP 10 DN 50        </v>
      </c>
      <c r="G35" s="41"/>
      <c r="H35" s="46">
        <f>OCENA!V498</f>
        <v>3</v>
      </c>
      <c r="I35" s="47" t="str">
        <f>OCENA!P498</f>
        <v>KOS</v>
      </c>
      <c r="J35" s="400"/>
      <c r="K35" s="96">
        <f t="shared" si="0"/>
        <v>0</v>
      </c>
      <c r="L35" s="1" t="str">
        <f>OCENA!O498</f>
        <v>D</v>
      </c>
    </row>
    <row r="36" spans="1:12" x14ac:dyDescent="0.2">
      <c r="A36" s="47">
        <f>OCENA!A499</f>
        <v>498</v>
      </c>
      <c r="B36" s="47">
        <f>OCENA!I499</f>
        <v>9069</v>
      </c>
      <c r="C36" s="447"/>
      <c r="D36" s="47">
        <f>OCENA!$G499</f>
        <v>37</v>
      </c>
      <c r="E36" s="47" t="str">
        <f>OCENA!H499</f>
        <v>PRIROBNIČNI LOVILEC DROBNIH DELCEV</v>
      </c>
      <c r="F36" s="47" t="str">
        <f>OCENA!M499</f>
        <v xml:space="preserve">LOVILEC DROBNIH DELCEV NP 10 DN 65        </v>
      </c>
      <c r="G36" s="41"/>
      <c r="H36" s="46">
        <f>OCENA!V499</f>
        <v>3</v>
      </c>
      <c r="I36" s="47" t="str">
        <f>OCENA!P499</f>
        <v>KOS</v>
      </c>
      <c r="J36" s="400"/>
      <c r="K36" s="96">
        <f>H36*J36</f>
        <v>0</v>
      </c>
      <c r="L36" s="1" t="str">
        <f>OCENA!O499</f>
        <v>D</v>
      </c>
    </row>
    <row r="37" spans="1:12" x14ac:dyDescent="0.2">
      <c r="A37" s="47">
        <f>OCENA!A500</f>
        <v>499</v>
      </c>
      <c r="B37" s="47">
        <f>OCENA!I500</f>
        <v>3015</v>
      </c>
      <c r="C37" s="447"/>
      <c r="D37" s="47">
        <f>OCENA!$G500</f>
        <v>37</v>
      </c>
      <c r="E37" s="47" t="str">
        <f>OCENA!H500</f>
        <v>PRIROBNIČNI LOVILEC DROBNIH DELCEV</v>
      </c>
      <c r="F37" s="47" t="str">
        <f>OCENA!M500</f>
        <v xml:space="preserve">LOVILEC DROBNIH DELCEV NP 10 DN  80       </v>
      </c>
      <c r="G37" s="41"/>
      <c r="H37" s="46">
        <f>OCENA!V500</f>
        <v>3</v>
      </c>
      <c r="I37" s="47" t="str">
        <f>OCENA!P500</f>
        <v>KOS</v>
      </c>
      <c r="J37" s="400"/>
      <c r="K37" s="96">
        <f>H37*J37</f>
        <v>0</v>
      </c>
      <c r="L37" s="1" t="str">
        <f>OCENA!O500</f>
        <v>D</v>
      </c>
    </row>
    <row r="38" spans="1:12" x14ac:dyDescent="0.2">
      <c r="A38" s="47">
        <f>OCENA!A501</f>
        <v>500</v>
      </c>
      <c r="B38" s="47">
        <f>OCENA!I501</f>
        <v>2625</v>
      </c>
      <c r="C38" s="447"/>
      <c r="D38" s="47">
        <f>OCENA!$G501</f>
        <v>37</v>
      </c>
      <c r="E38" s="47" t="str">
        <f>OCENA!H501</f>
        <v>PRIROBNIČNI LOVILEC DROBNIH DELCEV</v>
      </c>
      <c r="F38" s="47" t="str">
        <f>OCENA!M501</f>
        <v xml:space="preserve">LOVILEC DROBNIH DELCEV NP 16 DN 100       </v>
      </c>
      <c r="G38" s="41"/>
      <c r="H38" s="46">
        <f>OCENA!V501</f>
        <v>3</v>
      </c>
      <c r="I38" s="47" t="str">
        <f>OCENA!P501</f>
        <v>KOS</v>
      </c>
      <c r="J38" s="400"/>
      <c r="K38" s="96">
        <f>H38*J38</f>
        <v>0</v>
      </c>
      <c r="L38" s="1" t="str">
        <f>OCENA!O501</f>
        <v>D</v>
      </c>
    </row>
    <row r="40" spans="1:12" x14ac:dyDescent="0.2">
      <c r="H40" s="32" t="s">
        <v>881</v>
      </c>
      <c r="K40" s="97">
        <f>SUM(K9:K38)</f>
        <v>0</v>
      </c>
    </row>
    <row r="42" spans="1:12" ht="14.25" x14ac:dyDescent="0.2">
      <c r="D42" s="8" t="s">
        <v>807</v>
      </c>
      <c r="E42" s="26"/>
      <c r="G42" s="9" t="s">
        <v>711</v>
      </c>
      <c r="H42" s="10" t="s">
        <v>809</v>
      </c>
    </row>
    <row r="43" spans="1:12" ht="14.25" x14ac:dyDescent="0.2">
      <c r="D43" s="8" t="s">
        <v>808</v>
      </c>
      <c r="E43" s="232"/>
      <c r="G43"/>
    </row>
    <row r="44" spans="1:12" ht="14.25" x14ac:dyDescent="0.2">
      <c r="D44" s="8"/>
      <c r="E44" s="5"/>
      <c r="G44"/>
      <c r="H44" s="515"/>
      <c r="I44" s="515"/>
      <c r="J44" s="515"/>
    </row>
  </sheetData>
  <sheetProtection algorithmName="SHA-512" hashValue="SqS2GwT6rk8BcmUO1CyapOuniuCHmYjzLQznZ3Kg3PwYw6sjg6AlQ8f352b+vb93Yl/yDng3XHtB09oxHwJ5CQ==" saltValue="D35dlHMkCoCRlRq+kRCkOg==" spinCount="100000" sheet="1" objects="1" scenarios="1"/>
  <customSheetViews>
    <customSheetView guid="{4B0E1DB3-FB24-45AC-833B-19C93D6E8F68}">
      <selection activeCell="D21" sqref="D21"/>
      <pageMargins left="0.23622047244094491" right="0.23622047244094491" top="0.74803149606299213" bottom="0.74803149606299213" header="0.31496062992125984" footer="0.31496062992125984"/>
      <pageSetup paperSize="9" scale="73" orientation="landscape" r:id="rId1"/>
      <headerFooter scaleWithDoc="0" alignWithMargins="0">
        <oddHeader>&amp;L&amp;"Arial,Poševno"&amp;9&amp;A&amp;C&amp;"Arial,Poševno"&amp;9&amp;K000000JN- Dobava materiala za javni vodovod&amp;R&amp;"Arial,Poševno"&amp;9OBRAZEC ŠT. 16</oddHeader>
        <oddFooter>&amp;CNavodilo: Izpolnjujete samo zeleno označena polja. Ponudba mora biti datirana, žigosana in podpisana s strani osebe, ki je podpisnik ponudbe.
Stran &amp;P od &amp;N</oddFooter>
      </headerFooter>
    </customSheetView>
  </customSheetViews>
  <mergeCells count="3">
    <mergeCell ref="H44:J44"/>
    <mergeCell ref="D2:G2"/>
    <mergeCell ref="D8:E8"/>
  </mergeCells>
  <pageMargins left="0.59055118110236227" right="0.59055118110236227" top="0.74803149606299213" bottom="0.74803149606299213" header="0.31496062992125984" footer="0.31496062992125984"/>
  <pageSetup paperSize="9" scale="67" fitToHeight="0" orientation="landscape" r:id="rId2"/>
  <headerFooter scaleWithDoc="0" alignWithMargins="0">
    <oddHeader>&amp;L&amp;"Arial,Poševno"&amp;9&amp;A&amp;C&amp;"Arial,Poševno"&amp;9&amp;K000000JN - Dobava vodovodnega materiala&amp;R&amp;"Arial,Poševno"&amp;9OBR-11</oddHeader>
    <oddFooter>&amp;CStran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12</vt:i4>
      </vt:variant>
      <vt:variant>
        <vt:lpstr>Imenovani obsegi</vt:lpstr>
      </vt:variant>
      <vt:variant>
        <vt:i4>20</vt:i4>
      </vt:variant>
    </vt:vector>
  </HeadingPairs>
  <TitlesOfParts>
    <vt:vector size="32" baseType="lpstr">
      <vt:lpstr>BLAGOVNE SKUPINE</vt:lpstr>
      <vt:lpstr>TEHNIČNI POGOJI</vt:lpstr>
      <vt:lpstr>OCENA</vt:lpstr>
      <vt:lpstr>DOLOČITEV OCENE</vt:lpstr>
      <vt:lpstr>REKAPITULACIJA</vt:lpstr>
      <vt:lpstr>SKLOP A</vt:lpstr>
      <vt:lpstr>SKLOP B</vt:lpstr>
      <vt:lpstr>SKLOP C</vt:lpstr>
      <vt:lpstr>SKLOP D</vt:lpstr>
      <vt:lpstr>SKLOP E</vt:lpstr>
      <vt:lpstr>SKLOP F</vt:lpstr>
      <vt:lpstr>SKLOP G</vt:lpstr>
      <vt:lpstr>'BLAGOVNE SKUPINE'!Področje_tiskanja</vt:lpstr>
      <vt:lpstr>'DOLOČITEV OCENE'!Področje_tiskanja</vt:lpstr>
      <vt:lpstr>OCENA!Področje_tiskanja</vt:lpstr>
      <vt:lpstr>REKAPITULACIJA!Področje_tiskanja</vt:lpstr>
      <vt:lpstr>'SKLOP A'!Področje_tiskanja</vt:lpstr>
      <vt:lpstr>'SKLOP B'!Področje_tiskanja</vt:lpstr>
      <vt:lpstr>'SKLOP C'!Področje_tiskanja</vt:lpstr>
      <vt:lpstr>'SKLOP D'!Področje_tiskanja</vt:lpstr>
      <vt:lpstr>'SKLOP E'!Področje_tiskanja</vt:lpstr>
      <vt:lpstr>'SKLOP F'!Področje_tiskanja</vt:lpstr>
      <vt:lpstr>'SKLOP G'!Področje_tiskanja</vt:lpstr>
      <vt:lpstr>'TEHNIČNI POGOJI'!Področje_tiskanja</vt:lpstr>
      <vt:lpstr>OCENA!Tiskanje_naslovov</vt:lpstr>
      <vt:lpstr>'SKLOP A'!Tiskanje_naslovov</vt:lpstr>
      <vt:lpstr>'SKLOP B'!Tiskanje_naslovov</vt:lpstr>
      <vt:lpstr>'SKLOP C'!Tiskanje_naslovov</vt:lpstr>
      <vt:lpstr>'SKLOP D'!Tiskanje_naslovov</vt:lpstr>
      <vt:lpstr>'SKLOP E'!Tiskanje_naslovov</vt:lpstr>
      <vt:lpstr>'SKLOP F'!Tiskanje_naslovov</vt:lpstr>
      <vt:lpstr>'SKLOP G'!Tiskanje_naslovov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Gašperin</dc:creator>
  <cp:lastModifiedBy>   </cp:lastModifiedBy>
  <cp:lastPrinted>2025-07-07T11:43:06Z</cp:lastPrinted>
  <dcterms:created xsi:type="dcterms:W3CDTF">2012-09-05T07:16:28Z</dcterms:created>
  <dcterms:modified xsi:type="dcterms:W3CDTF">2025-07-07T11:44:21Z</dcterms:modified>
</cp:coreProperties>
</file>